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1 2021\8 rozpočet provoz 2021\střednědobý 2022 23\"/>
    </mc:Choice>
  </mc:AlternateContent>
  <xr:revisionPtr revIDLastSave="0" documentId="13_ncr:1_{A3257D20-2FC3-4991-A0B8-EE65B68636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_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B74" i="1" l="1"/>
  <c r="G72" i="1"/>
  <c r="B72" i="1"/>
  <c r="C44" i="1" l="1"/>
  <c r="B44" i="1"/>
  <c r="C46" i="1"/>
  <c r="B46" i="1"/>
  <c r="D103" i="1"/>
  <c r="G74" i="1"/>
  <c r="G100" i="1"/>
  <c r="G102" i="1" s="1"/>
  <c r="G66" i="1"/>
  <c r="B100" i="1"/>
  <c r="B102" i="1" s="1"/>
  <c r="G59" i="1" l="1"/>
  <c r="G68" i="1" s="1"/>
  <c r="B59" i="1" l="1"/>
  <c r="G90" i="1" l="1"/>
  <c r="G97" i="1" s="1"/>
  <c r="G77" i="1"/>
  <c r="B90" i="1"/>
  <c r="B97" i="1" s="1"/>
  <c r="B77" i="1"/>
  <c r="B66" i="1"/>
  <c r="B68" i="1" s="1"/>
  <c r="B89" i="1" l="1"/>
  <c r="G89" i="1"/>
  <c r="C20" i="1"/>
  <c r="H49" i="1" l="1"/>
  <c r="H48" i="1"/>
  <c r="G48" i="1"/>
  <c r="F48" i="1"/>
  <c r="D45" i="1"/>
  <c r="H44" i="1"/>
  <c r="D44" i="1"/>
  <c r="H38" i="1"/>
  <c r="D38" i="1"/>
  <c r="H37" i="1"/>
  <c r="D37" i="1"/>
  <c r="H34" i="1"/>
  <c r="D34" i="1"/>
  <c r="H32" i="1"/>
  <c r="G32" i="1"/>
  <c r="F32" i="1"/>
  <c r="D32" i="1"/>
  <c r="C32" i="1"/>
  <c r="B32" i="1"/>
  <c r="G25" i="1"/>
  <c r="F25" i="1"/>
  <c r="B25" i="1"/>
  <c r="H24" i="1"/>
  <c r="D24" i="1"/>
  <c r="H21" i="1"/>
  <c r="D21" i="1"/>
  <c r="H20" i="1"/>
  <c r="G20" i="1"/>
  <c r="F20" i="1"/>
  <c r="D20" i="1"/>
  <c r="B20" i="1"/>
  <c r="G16" i="1"/>
  <c r="F16" i="1"/>
  <c r="C16" i="1"/>
  <c r="B16" i="1"/>
  <c r="H14" i="1"/>
  <c r="D14" i="1"/>
  <c r="G13" i="1"/>
  <c r="F13" i="1"/>
  <c r="H13" i="1" l="1"/>
  <c r="C25" i="1"/>
  <c r="D31" i="1" s="1"/>
  <c r="H35" i="1"/>
  <c r="D13" i="1"/>
  <c r="H31" i="1"/>
  <c r="H19" i="1"/>
  <c r="B36" i="1"/>
  <c r="G36" i="1"/>
  <c r="G50" i="1" s="1"/>
  <c r="C45" i="1" s="1"/>
  <c r="D19" i="1"/>
  <c r="D35" i="1"/>
  <c r="D49" i="1"/>
  <c r="D48" i="1"/>
  <c r="F36" i="1"/>
  <c r="F50" i="1" l="1"/>
  <c r="B45" i="1" s="1"/>
  <c r="C36" i="1"/>
  <c r="H40" i="1"/>
  <c r="B47" i="1" l="1"/>
  <c r="B48" i="1" s="1"/>
  <c r="D40" i="1"/>
  <c r="C47" i="1"/>
  <c r="C48" i="1" s="1"/>
</calcChain>
</file>

<file path=xl/sharedStrings.xml><?xml version="1.0" encoding="utf-8"?>
<sst xmlns="http://schemas.openxmlformats.org/spreadsheetml/2006/main" count="154" uniqueCount="94">
  <si>
    <t xml:space="preserve">            hlavní činnost</t>
  </si>
  <si>
    <t xml:space="preserve">      hospodářská činnost</t>
  </si>
  <si>
    <t>Náklady :</t>
  </si>
  <si>
    <t>% plnění</t>
  </si>
  <si>
    <t>Kč</t>
  </si>
  <si>
    <t>Materiálové náklady</t>
  </si>
  <si>
    <t xml:space="preserve">Materiál </t>
  </si>
  <si>
    <t>Majetek do 3 tis.</t>
  </si>
  <si>
    <t>Energie</t>
  </si>
  <si>
    <t>Elektrická energie</t>
  </si>
  <si>
    <t xml:space="preserve">Voda </t>
  </si>
  <si>
    <t>Pára</t>
  </si>
  <si>
    <t>Služby</t>
  </si>
  <si>
    <t>Cestovné</t>
  </si>
  <si>
    <t>Ostatní služby</t>
  </si>
  <si>
    <t>Osobní náklady</t>
  </si>
  <si>
    <t>Mzdové náklady - dohody</t>
  </si>
  <si>
    <t xml:space="preserve">                          dohody ÚV</t>
  </si>
  <si>
    <t>Mzdové náklady – KÚ (vč.odvodů, ONIV)</t>
  </si>
  <si>
    <t>Zákonné soc. pojištění</t>
  </si>
  <si>
    <t>Zákonné soc.nákl.-OOPP,lék.prohl.,vzdělávání...</t>
  </si>
  <si>
    <t>Ostatní náklady</t>
  </si>
  <si>
    <t>Ost.náklady z činnosti</t>
  </si>
  <si>
    <t xml:space="preserve">Odpisy z přísp.zřizovatele </t>
  </si>
  <si>
    <t>DDHM</t>
  </si>
  <si>
    <t>Náklady celkem</t>
  </si>
  <si>
    <t>Výnosy:</t>
  </si>
  <si>
    <t>Pronájem</t>
  </si>
  <si>
    <t>Úroky</t>
  </si>
  <si>
    <t>Ostatní výnosy</t>
  </si>
  <si>
    <t>Ostatní výnosy – KÚ</t>
  </si>
  <si>
    <t>- použití zisku z HČ</t>
  </si>
  <si>
    <t>Výnosy celkem</t>
  </si>
  <si>
    <t xml:space="preserve">  plánovaný</t>
  </si>
  <si>
    <t xml:space="preserve">  zisk z HČ</t>
  </si>
  <si>
    <t>příloha-rozpis položek:</t>
  </si>
  <si>
    <t>kancelářský, výtvarný</t>
  </si>
  <si>
    <t>úklidový, hygienický</t>
  </si>
  <si>
    <t>knihy, časopisy, CD, DVD</t>
  </si>
  <si>
    <r>
      <t xml:space="preserve">učební pomůcky </t>
    </r>
    <r>
      <rPr>
        <sz val="8"/>
        <rFont val="Arial"/>
        <family val="2"/>
        <charset val="238"/>
      </rPr>
      <t>(hračky, didakt.pomůcky,prac.materiál)</t>
    </r>
  </si>
  <si>
    <t xml:space="preserve">vybavení, hračky, pomůcky </t>
  </si>
  <si>
    <t>Materiálové náklady celkem</t>
  </si>
  <si>
    <t>Voda</t>
  </si>
  <si>
    <t>Energie celkem</t>
  </si>
  <si>
    <t>Služby celkem</t>
  </si>
  <si>
    <t>Mzdové náklady</t>
  </si>
  <si>
    <t>Osobní náklady celkem</t>
  </si>
  <si>
    <t>Ostatní náklady z činnosti</t>
  </si>
  <si>
    <t>Odpisy z příspěvku zřizovatele</t>
  </si>
  <si>
    <t>Ostatní náklady celkem</t>
  </si>
  <si>
    <t>Opravy a udržování  - paušál</t>
  </si>
  <si>
    <t>Opravy a udržování - paušál</t>
  </si>
  <si>
    <t>Opravy a udržování - jmenovité akce</t>
  </si>
  <si>
    <t xml:space="preserve"> - poštovné, telefon,internet</t>
  </si>
  <si>
    <t xml:space="preserve"> - bankovní služby, poplatky, web,upgrade sw</t>
  </si>
  <si>
    <t xml:space="preserve"> - praní prádla</t>
  </si>
  <si>
    <t xml:space="preserve"> - revize</t>
  </si>
  <si>
    <t xml:space="preserve"> - odvoz odpadu, srážková voda</t>
  </si>
  <si>
    <t xml:space="preserve"> - služby GDPR</t>
  </si>
  <si>
    <r>
      <t xml:space="preserve"> - ostat.mimoř.služby</t>
    </r>
    <r>
      <rPr>
        <sz val="8"/>
        <rFont val="Arial"/>
        <family val="2"/>
        <charset val="238"/>
      </rPr>
      <t xml:space="preserve"> (IT,čištění kanaliz.sys.,výrobní služby apod.)</t>
    </r>
  </si>
  <si>
    <t xml:space="preserve"> - Dohody - účel. vázané (správce zahrady)</t>
  </si>
  <si>
    <t xml:space="preserve"> - Krajský úřad (včetně odvodů, ONIV)</t>
  </si>
  <si>
    <t xml:space="preserve">Dotace zřizovatele </t>
  </si>
  <si>
    <t>Dotace zřizovatele na odpisy</t>
  </si>
  <si>
    <t>STŘEDNĚDOBÝ VÝHLED na rok 2022 a rok 2023</t>
  </si>
  <si>
    <t>rok 2022</t>
  </si>
  <si>
    <t>rok 2023</t>
  </si>
  <si>
    <t>STŘEDNĚDOBÝ VÝHLED    na rok 2022</t>
  </si>
  <si>
    <t>STŘEDNĚDOBÝ VÝHLED    na rok 2023</t>
  </si>
  <si>
    <t>Zákonné soc. náklady - OOPP,lék.prohlídky</t>
  </si>
  <si>
    <r>
      <t>všeobecný materiál (</t>
    </r>
    <r>
      <rPr>
        <sz val="8"/>
        <rFont val="Arial"/>
        <family val="2"/>
        <charset val="238"/>
      </rPr>
      <t>spotř.materiál.</t>
    </r>
  </si>
  <si>
    <r>
      <t xml:space="preserve"> - ekonom.služby </t>
    </r>
    <r>
      <rPr>
        <sz val="8"/>
        <rFont val="Arial"/>
        <family val="2"/>
        <charset val="238"/>
      </rPr>
      <t>(vč.personalistiky,mezd,výkaz….)</t>
    </r>
  </si>
  <si>
    <r>
      <t xml:space="preserve"> - ekonom.služby </t>
    </r>
    <r>
      <rPr>
        <sz val="8"/>
        <rFont val="Arial"/>
        <family val="2"/>
        <charset val="238"/>
      </rPr>
      <t>(vč.pers.,mezd..)</t>
    </r>
  </si>
  <si>
    <t>Zákonné soc. náklady -OPPP,lék.pr.</t>
  </si>
  <si>
    <t>Druh činnosti :  předškolní vzdělávání</t>
  </si>
  <si>
    <r>
      <t xml:space="preserve">všeobecný materiál </t>
    </r>
    <r>
      <rPr>
        <sz val="8"/>
        <rFont val="Arial"/>
        <family val="2"/>
        <charset val="238"/>
      </rPr>
      <t>(spotř.materiál, údržba, maj.do 500 např.hračky, ručníky, povlečení, nádobí apod.)</t>
    </r>
  </si>
  <si>
    <t xml:space="preserve"> - bankovní služby, poplatky, web,upgr.sw</t>
  </si>
  <si>
    <t>vybavení a pomůcky nad 3 tis.</t>
  </si>
  <si>
    <t>Název zařízení: Mateřská škola Slunečnice, Krnov,příspěvková organizace</t>
  </si>
  <si>
    <t>Adresa: Albrechtická 85, Krnov</t>
  </si>
  <si>
    <t>Kapacita zařízení : 85 dětí</t>
  </si>
  <si>
    <t>Počet pedag. zaměstnanců: 11 (9,508 úv.)</t>
  </si>
  <si>
    <t>Počet nepedag. zaměstnanců: 6 (5,15 úv.)</t>
  </si>
  <si>
    <t>vybavení, hračky, pomůcky</t>
  </si>
  <si>
    <t xml:space="preserve"> - služby bezpečnostního centra</t>
  </si>
  <si>
    <t xml:space="preserve"> - pronájem</t>
  </si>
  <si>
    <t xml:space="preserve"> - doprava-plavání, bruslení, školní akce</t>
  </si>
  <si>
    <t xml:space="preserve"> - Dohody - údržbářské práce MŠ,zahrada A,B</t>
  </si>
  <si>
    <t>Zákonné soc.pojištění (pojistné k DPČ)</t>
  </si>
  <si>
    <t>Zákonné soc.náklady-přísp.na strav.zaměst.</t>
  </si>
  <si>
    <t>běžné opravy + opravy dle akt.potřeby</t>
  </si>
  <si>
    <t>Zákonné soc.nákl.-přísp.na strav.zaměst.</t>
  </si>
  <si>
    <t>Zákonné soc.nákl.-stravování zaměstnanců</t>
  </si>
  <si>
    <t>Tržby školné provoz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</si>
</sst>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6" fillId="2" borderId="0" xfId="0" applyFont="1" applyFill="1"/>
    <xf numFmtId="3" fontId="0" fillId="2" borderId="0" xfId="0" applyNumberFormat="1" applyFill="1"/>
    <xf numFmtId="0" fontId="6" fillId="0" borderId="0" xfId="0" applyFont="1"/>
    <xf numFmtId="3" fontId="6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2" fontId="4" fillId="0" borderId="1" xfId="0" applyNumberFormat="1" applyFont="1" applyBorder="1"/>
    <xf numFmtId="0" fontId="0" fillId="0" borderId="3" xfId="0" applyBorder="1"/>
    <xf numFmtId="2" fontId="4" fillId="0" borderId="4" xfId="0" applyNumberFormat="1" applyFont="1" applyBorder="1"/>
    <xf numFmtId="0" fontId="6" fillId="0" borderId="5" xfId="0" applyFont="1" applyBorder="1"/>
    <xf numFmtId="0" fontId="0" fillId="0" borderId="1" xfId="0" applyBorder="1"/>
    <xf numFmtId="0" fontId="0" fillId="0" borderId="6" xfId="0" applyBorder="1"/>
    <xf numFmtId="2" fontId="4" fillId="0" borderId="0" xfId="0" applyNumberFormat="1" applyFont="1"/>
    <xf numFmtId="4" fontId="6" fillId="0" borderId="2" xfId="0" applyNumberFormat="1" applyFont="1" applyBorder="1"/>
    <xf numFmtId="2" fontId="4" fillId="0" borderId="6" xfId="0" applyNumberFormat="1" applyFont="1" applyBorder="1"/>
    <xf numFmtId="0" fontId="0" fillId="0" borderId="8" xfId="0" applyBorder="1"/>
    <xf numFmtId="4" fontId="0" fillId="0" borderId="6" xfId="0" applyNumberFormat="1" applyBorder="1"/>
    <xf numFmtId="2" fontId="4" fillId="0" borderId="3" xfId="0" applyNumberFormat="1" applyFont="1" applyBorder="1"/>
    <xf numFmtId="0" fontId="6" fillId="3" borderId="9" xfId="0" applyFont="1" applyFill="1" applyBorder="1"/>
    <xf numFmtId="4" fontId="6" fillId="0" borderId="11" xfId="0" applyNumberFormat="1" applyFont="1" applyBorder="1"/>
    <xf numFmtId="3" fontId="4" fillId="0" borderId="0" xfId="0" applyNumberFormat="1" applyFont="1"/>
    <xf numFmtId="3" fontId="6" fillId="3" borderId="6" xfId="0" applyNumberFormat="1" applyFont="1" applyFill="1" applyBorder="1" applyAlignment="1">
      <alignment horizontal="center"/>
    </xf>
    <xf numFmtId="3" fontId="0" fillId="0" borderId="13" xfId="0" applyNumberFormat="1" applyBorder="1"/>
    <xf numFmtId="0" fontId="0" fillId="0" borderId="13" xfId="0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3" fillId="0" borderId="16" xfId="0" applyNumberFormat="1" applyFont="1" applyBorder="1"/>
    <xf numFmtId="4" fontId="0" fillId="0" borderId="13" xfId="0" applyNumberFormat="1" applyBorder="1"/>
    <xf numFmtId="2" fontId="4" fillId="0" borderId="16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4" fillId="0" borderId="4" xfId="0" applyFont="1" applyBorder="1"/>
    <xf numFmtId="0" fontId="6" fillId="3" borderId="12" xfId="0" applyFont="1" applyFill="1" applyBorder="1"/>
    <xf numFmtId="0" fontId="4" fillId="0" borderId="6" xfId="0" applyFont="1" applyBorder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6" fillId="0" borderId="17" xfId="0" applyFont="1" applyBorder="1"/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0" fillId="0" borderId="32" xfId="0" applyBorder="1"/>
    <xf numFmtId="0" fontId="6" fillId="6" borderId="34" xfId="0" applyFont="1" applyFill="1" applyBorder="1"/>
    <xf numFmtId="0" fontId="0" fillId="7" borderId="38" xfId="0" applyFont="1" applyFill="1" applyBorder="1"/>
    <xf numFmtId="0" fontId="0" fillId="7" borderId="23" xfId="0" applyFont="1" applyFill="1" applyBorder="1"/>
    <xf numFmtId="0" fontId="6" fillId="6" borderId="38" xfId="0" applyFont="1" applyFill="1" applyBorder="1"/>
    <xf numFmtId="0" fontId="6" fillId="0" borderId="40" xfId="0" applyFont="1" applyBorder="1"/>
    <xf numFmtId="0" fontId="6" fillId="7" borderId="43" xfId="0" applyFont="1" applyFill="1" applyBorder="1"/>
    <xf numFmtId="0" fontId="0" fillId="7" borderId="44" xfId="0" applyFont="1" applyFill="1" applyBorder="1"/>
    <xf numFmtId="0" fontId="6" fillId="7" borderId="45" xfId="0" applyFont="1" applyFill="1" applyBorder="1"/>
    <xf numFmtId="4" fontId="6" fillId="0" borderId="18" xfId="0" applyNumberFormat="1" applyFont="1" applyBorder="1"/>
    <xf numFmtId="4" fontId="0" fillId="0" borderId="21" xfId="0" applyNumberFormat="1" applyBorder="1"/>
    <xf numFmtId="4" fontId="0" fillId="0" borderId="24" xfId="0" applyNumberFormat="1" applyBorder="1"/>
    <xf numFmtId="4" fontId="6" fillId="0" borderId="25" xfId="0" applyNumberFormat="1" applyFont="1" applyBorder="1"/>
    <xf numFmtId="4" fontId="0" fillId="0" borderId="27" xfId="0" applyNumberFormat="1" applyBorder="1"/>
    <xf numFmtId="4" fontId="6" fillId="0" borderId="41" xfId="0" applyNumberFormat="1" applyFont="1" applyBorder="1"/>
    <xf numFmtId="4" fontId="6" fillId="6" borderId="35" xfId="0" applyNumberFormat="1" applyFont="1" applyFill="1" applyBorder="1"/>
    <xf numFmtId="4" fontId="0" fillId="7" borderId="24" xfId="0" applyNumberFormat="1" applyFont="1" applyFill="1" applyBorder="1"/>
    <xf numFmtId="4" fontId="0" fillId="7" borderId="37" xfId="0" applyNumberFormat="1" applyFont="1" applyFill="1" applyBorder="1"/>
    <xf numFmtId="4" fontId="6" fillId="6" borderId="39" xfId="0" applyNumberFormat="1" applyFont="1" applyFill="1" applyBorder="1"/>
    <xf numFmtId="4" fontId="0" fillId="0" borderId="30" xfId="0" applyNumberFormat="1" applyBorder="1"/>
    <xf numFmtId="4" fontId="0" fillId="0" borderId="31" xfId="0" applyNumberFormat="1" applyBorder="1"/>
    <xf numFmtId="4" fontId="6" fillId="6" borderId="25" xfId="0" applyNumberFormat="1" applyFont="1" applyFill="1" applyBorder="1"/>
    <xf numFmtId="4" fontId="6" fillId="7" borderId="25" xfId="0" applyNumberFormat="1" applyFont="1" applyFill="1" applyBorder="1"/>
    <xf numFmtId="4" fontId="0" fillId="7" borderId="39" xfId="0" applyNumberFormat="1" applyFont="1" applyFill="1" applyBorder="1"/>
    <xf numFmtId="4" fontId="0" fillId="7" borderId="42" xfId="0" applyNumberFormat="1" applyFont="1" applyFill="1" applyBorder="1"/>
    <xf numFmtId="4" fontId="6" fillId="7" borderId="36" xfId="0" applyNumberFormat="1" applyFont="1" applyFill="1" applyBorder="1"/>
    <xf numFmtId="4" fontId="6" fillId="6" borderId="36" xfId="0" applyNumberFormat="1" applyFont="1" applyFill="1" applyBorder="1"/>
    <xf numFmtId="4" fontId="0" fillId="0" borderId="33" xfId="0" applyNumberFormat="1" applyBorder="1"/>
    <xf numFmtId="4" fontId="6" fillId="6" borderId="46" xfId="0" applyNumberFormat="1" applyFont="1" applyFill="1" applyBorder="1"/>
    <xf numFmtId="0" fontId="6" fillId="0" borderId="28" xfId="0" applyFont="1" applyBorder="1"/>
    <xf numFmtId="4" fontId="6" fillId="0" borderId="29" xfId="0" applyNumberFormat="1" applyFont="1" applyBorder="1"/>
    <xf numFmtId="0" fontId="4" fillId="0" borderId="19" xfId="0" applyFont="1" applyBorder="1"/>
    <xf numFmtId="4" fontId="3" fillId="4" borderId="0" xfId="0" applyNumberFormat="1" applyFont="1" applyFill="1" applyBorder="1"/>
    <xf numFmtId="0" fontId="5" fillId="8" borderId="0" xfId="0" applyFont="1" applyFill="1" applyBorder="1"/>
    <xf numFmtId="4" fontId="6" fillId="8" borderId="0" xfId="0" applyNumberFormat="1" applyFont="1" applyFill="1" applyBorder="1"/>
    <xf numFmtId="2" fontId="4" fillId="0" borderId="7" xfId="0" applyNumberFormat="1" applyFont="1" applyBorder="1"/>
    <xf numFmtId="0" fontId="0" fillId="2" borderId="47" xfId="0" applyFont="1" applyFill="1" applyBorder="1"/>
    <xf numFmtId="0" fontId="0" fillId="2" borderId="48" xfId="0" applyFont="1" applyFill="1" applyBorder="1"/>
    <xf numFmtId="4" fontId="0" fillId="2" borderId="6" xfId="0" applyNumberFormat="1" applyFont="1" applyFill="1" applyBorder="1"/>
    <xf numFmtId="4" fontId="0" fillId="2" borderId="2" xfId="0" applyNumberFormat="1" applyFont="1" applyFill="1" applyBorder="1"/>
    <xf numFmtId="4" fontId="0" fillId="0" borderId="3" xfId="0" applyNumberFormat="1" applyBorder="1"/>
    <xf numFmtId="4" fontId="0" fillId="0" borderId="1" xfId="0" applyNumberFormat="1" applyBorder="1"/>
    <xf numFmtId="4" fontId="6" fillId="0" borderId="5" xfId="0" applyNumberFormat="1" applyFont="1" applyBorder="1"/>
    <xf numFmtId="4" fontId="0" fillId="0" borderId="8" xfId="0" applyNumberFormat="1" applyBorder="1"/>
    <xf numFmtId="4" fontId="0" fillId="0" borderId="7" xfId="0" applyNumberFormat="1" applyBorder="1"/>
    <xf numFmtId="4" fontId="0" fillId="0" borderId="4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4" fontId="0" fillId="0" borderId="0" xfId="0" applyNumberFormat="1"/>
    <xf numFmtId="4" fontId="6" fillId="5" borderId="11" xfId="0" applyNumberFormat="1" applyFont="1" applyFill="1" applyBorder="1"/>
    <xf numFmtId="4" fontId="0" fillId="0" borderId="3" xfId="0" applyNumberFormat="1" applyFont="1" applyBorder="1"/>
    <xf numFmtId="4" fontId="0" fillId="0" borderId="1" xfId="0" applyNumberFormat="1" applyFont="1" applyBorder="1"/>
    <xf numFmtId="4" fontId="0" fillId="0" borderId="6" xfId="0" applyNumberFormat="1" applyFont="1" applyBorder="1"/>
    <xf numFmtId="4" fontId="0" fillId="0" borderId="8" xfId="0" applyNumberFormat="1" applyFont="1" applyBorder="1"/>
    <xf numFmtId="4" fontId="6" fillId="0" borderId="10" xfId="0" applyNumberFormat="1" applyFont="1" applyBorder="1"/>
    <xf numFmtId="3" fontId="0" fillId="0" borderId="13" xfId="0" applyNumberFormat="1" applyFont="1" applyBorder="1"/>
    <xf numFmtId="3" fontId="0" fillId="0" borderId="4" xfId="0" applyNumberFormat="1" applyFont="1" applyBorder="1"/>
    <xf numFmtId="4" fontId="6" fillId="0" borderId="12" xfId="0" applyNumberFormat="1" applyFont="1" applyBorder="1"/>
    <xf numFmtId="4" fontId="0" fillId="0" borderId="13" xfId="0" applyNumberFormat="1" applyFont="1" applyBorder="1"/>
    <xf numFmtId="4" fontId="0" fillId="0" borderId="50" xfId="0" applyNumberFormat="1" applyFont="1" applyBorder="1"/>
    <xf numFmtId="4" fontId="0" fillId="0" borderId="49" xfId="0" applyNumberFormat="1" applyFont="1" applyBorder="1"/>
    <xf numFmtId="4" fontId="0" fillId="0" borderId="0" xfId="0" applyNumberFormat="1" applyFont="1"/>
    <xf numFmtId="0" fontId="0" fillId="0" borderId="23" xfId="0" applyBorder="1" applyAlignment="1">
      <alignment wrapText="1"/>
    </xf>
    <xf numFmtId="0" fontId="0" fillId="0" borderId="22" xfId="0" applyFont="1" applyBorder="1"/>
    <xf numFmtId="4" fontId="0" fillId="0" borderId="55" xfId="0" applyNumberFormat="1" applyFont="1" applyBorder="1"/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4" fontId="0" fillId="0" borderId="53" xfId="0" applyNumberFormat="1" applyBorder="1" applyAlignment="1"/>
    <xf numFmtId="0" fontId="0" fillId="0" borderId="54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workbookViewId="0">
      <selection activeCell="C100" sqref="C100"/>
    </sheetView>
  </sheetViews>
  <sheetFormatPr defaultRowHeight="12.75" x14ac:dyDescent="0.2"/>
  <cols>
    <col min="1" max="1" width="40.7109375" customWidth="1"/>
    <col min="2" max="2" width="18.42578125" customWidth="1"/>
    <col min="3" max="3" width="18.85546875" style="6" customWidth="1"/>
    <col min="4" max="4" width="0" style="5" hidden="1" customWidth="1"/>
    <col min="5" max="5" width="3" style="5" customWidth="1"/>
    <col min="6" max="6" width="37.7109375" customWidth="1"/>
    <col min="7" max="7" width="28" style="6" customWidth="1"/>
    <col min="8" max="8" width="1.7109375" style="5" hidden="1" customWidth="1"/>
    <col min="257" max="257" width="40.7109375" customWidth="1"/>
    <col min="258" max="258" width="22.28515625" customWidth="1"/>
    <col min="259" max="259" width="18.85546875" customWidth="1"/>
    <col min="260" max="260" width="0" hidden="1" customWidth="1"/>
    <col min="261" max="261" width="12.42578125" customWidth="1"/>
    <col min="262" max="262" width="19.28515625" customWidth="1"/>
    <col min="263" max="263" width="21" customWidth="1"/>
    <col min="264" max="264" width="0" hidden="1" customWidth="1"/>
    <col min="513" max="513" width="40.7109375" customWidth="1"/>
    <col min="514" max="514" width="22.28515625" customWidth="1"/>
    <col min="515" max="515" width="18.85546875" customWidth="1"/>
    <col min="516" max="516" width="0" hidden="1" customWidth="1"/>
    <col min="517" max="517" width="12.42578125" customWidth="1"/>
    <col min="518" max="518" width="19.28515625" customWidth="1"/>
    <col min="519" max="519" width="21" customWidth="1"/>
    <col min="520" max="520" width="0" hidden="1" customWidth="1"/>
    <col min="769" max="769" width="40.7109375" customWidth="1"/>
    <col min="770" max="770" width="22.28515625" customWidth="1"/>
    <col min="771" max="771" width="18.85546875" customWidth="1"/>
    <col min="772" max="772" width="0" hidden="1" customWidth="1"/>
    <col min="773" max="773" width="12.42578125" customWidth="1"/>
    <col min="774" max="774" width="19.28515625" customWidth="1"/>
    <col min="775" max="775" width="21" customWidth="1"/>
    <col min="776" max="776" width="0" hidden="1" customWidth="1"/>
    <col min="1025" max="1025" width="40.7109375" customWidth="1"/>
    <col min="1026" max="1026" width="22.28515625" customWidth="1"/>
    <col min="1027" max="1027" width="18.85546875" customWidth="1"/>
    <col min="1028" max="1028" width="0" hidden="1" customWidth="1"/>
    <col min="1029" max="1029" width="12.42578125" customWidth="1"/>
    <col min="1030" max="1030" width="19.28515625" customWidth="1"/>
    <col min="1031" max="1031" width="21" customWidth="1"/>
    <col min="1032" max="1032" width="0" hidden="1" customWidth="1"/>
    <col min="1281" max="1281" width="40.7109375" customWidth="1"/>
    <col min="1282" max="1282" width="22.28515625" customWidth="1"/>
    <col min="1283" max="1283" width="18.85546875" customWidth="1"/>
    <col min="1284" max="1284" width="0" hidden="1" customWidth="1"/>
    <col min="1285" max="1285" width="12.42578125" customWidth="1"/>
    <col min="1286" max="1286" width="19.28515625" customWidth="1"/>
    <col min="1287" max="1287" width="21" customWidth="1"/>
    <col min="1288" max="1288" width="0" hidden="1" customWidth="1"/>
    <col min="1537" max="1537" width="40.7109375" customWidth="1"/>
    <col min="1538" max="1538" width="22.28515625" customWidth="1"/>
    <col min="1539" max="1539" width="18.85546875" customWidth="1"/>
    <col min="1540" max="1540" width="0" hidden="1" customWidth="1"/>
    <col min="1541" max="1541" width="12.42578125" customWidth="1"/>
    <col min="1542" max="1542" width="19.28515625" customWidth="1"/>
    <col min="1543" max="1543" width="21" customWidth="1"/>
    <col min="1544" max="1544" width="0" hidden="1" customWidth="1"/>
    <col min="1793" max="1793" width="40.7109375" customWidth="1"/>
    <col min="1794" max="1794" width="22.28515625" customWidth="1"/>
    <col min="1795" max="1795" width="18.85546875" customWidth="1"/>
    <col min="1796" max="1796" width="0" hidden="1" customWidth="1"/>
    <col min="1797" max="1797" width="12.42578125" customWidth="1"/>
    <col min="1798" max="1798" width="19.28515625" customWidth="1"/>
    <col min="1799" max="1799" width="21" customWidth="1"/>
    <col min="1800" max="1800" width="0" hidden="1" customWidth="1"/>
    <col min="2049" max="2049" width="40.7109375" customWidth="1"/>
    <col min="2050" max="2050" width="22.28515625" customWidth="1"/>
    <col min="2051" max="2051" width="18.85546875" customWidth="1"/>
    <col min="2052" max="2052" width="0" hidden="1" customWidth="1"/>
    <col min="2053" max="2053" width="12.42578125" customWidth="1"/>
    <col min="2054" max="2054" width="19.28515625" customWidth="1"/>
    <col min="2055" max="2055" width="21" customWidth="1"/>
    <col min="2056" max="2056" width="0" hidden="1" customWidth="1"/>
    <col min="2305" max="2305" width="40.7109375" customWidth="1"/>
    <col min="2306" max="2306" width="22.28515625" customWidth="1"/>
    <col min="2307" max="2307" width="18.85546875" customWidth="1"/>
    <col min="2308" max="2308" width="0" hidden="1" customWidth="1"/>
    <col min="2309" max="2309" width="12.42578125" customWidth="1"/>
    <col min="2310" max="2310" width="19.28515625" customWidth="1"/>
    <col min="2311" max="2311" width="21" customWidth="1"/>
    <col min="2312" max="2312" width="0" hidden="1" customWidth="1"/>
    <col min="2561" max="2561" width="40.7109375" customWidth="1"/>
    <col min="2562" max="2562" width="22.28515625" customWidth="1"/>
    <col min="2563" max="2563" width="18.85546875" customWidth="1"/>
    <col min="2564" max="2564" width="0" hidden="1" customWidth="1"/>
    <col min="2565" max="2565" width="12.42578125" customWidth="1"/>
    <col min="2566" max="2566" width="19.28515625" customWidth="1"/>
    <col min="2567" max="2567" width="21" customWidth="1"/>
    <col min="2568" max="2568" width="0" hidden="1" customWidth="1"/>
    <col min="2817" max="2817" width="40.7109375" customWidth="1"/>
    <col min="2818" max="2818" width="22.28515625" customWidth="1"/>
    <col min="2819" max="2819" width="18.85546875" customWidth="1"/>
    <col min="2820" max="2820" width="0" hidden="1" customWidth="1"/>
    <col min="2821" max="2821" width="12.42578125" customWidth="1"/>
    <col min="2822" max="2822" width="19.28515625" customWidth="1"/>
    <col min="2823" max="2823" width="21" customWidth="1"/>
    <col min="2824" max="2824" width="0" hidden="1" customWidth="1"/>
    <col min="3073" max="3073" width="40.7109375" customWidth="1"/>
    <col min="3074" max="3074" width="22.28515625" customWidth="1"/>
    <col min="3075" max="3075" width="18.85546875" customWidth="1"/>
    <col min="3076" max="3076" width="0" hidden="1" customWidth="1"/>
    <col min="3077" max="3077" width="12.42578125" customWidth="1"/>
    <col min="3078" max="3078" width="19.28515625" customWidth="1"/>
    <col min="3079" max="3079" width="21" customWidth="1"/>
    <col min="3080" max="3080" width="0" hidden="1" customWidth="1"/>
    <col min="3329" max="3329" width="40.7109375" customWidth="1"/>
    <col min="3330" max="3330" width="22.28515625" customWidth="1"/>
    <col min="3331" max="3331" width="18.85546875" customWidth="1"/>
    <col min="3332" max="3332" width="0" hidden="1" customWidth="1"/>
    <col min="3333" max="3333" width="12.42578125" customWidth="1"/>
    <col min="3334" max="3334" width="19.28515625" customWidth="1"/>
    <col min="3335" max="3335" width="21" customWidth="1"/>
    <col min="3336" max="3336" width="0" hidden="1" customWidth="1"/>
    <col min="3585" max="3585" width="40.7109375" customWidth="1"/>
    <col min="3586" max="3586" width="22.28515625" customWidth="1"/>
    <col min="3587" max="3587" width="18.85546875" customWidth="1"/>
    <col min="3588" max="3588" width="0" hidden="1" customWidth="1"/>
    <col min="3589" max="3589" width="12.42578125" customWidth="1"/>
    <col min="3590" max="3590" width="19.28515625" customWidth="1"/>
    <col min="3591" max="3591" width="21" customWidth="1"/>
    <col min="3592" max="3592" width="0" hidden="1" customWidth="1"/>
    <col min="3841" max="3841" width="40.7109375" customWidth="1"/>
    <col min="3842" max="3842" width="22.28515625" customWidth="1"/>
    <col min="3843" max="3843" width="18.85546875" customWidth="1"/>
    <col min="3844" max="3844" width="0" hidden="1" customWidth="1"/>
    <col min="3845" max="3845" width="12.42578125" customWidth="1"/>
    <col min="3846" max="3846" width="19.28515625" customWidth="1"/>
    <col min="3847" max="3847" width="21" customWidth="1"/>
    <col min="3848" max="3848" width="0" hidden="1" customWidth="1"/>
    <col min="4097" max="4097" width="40.7109375" customWidth="1"/>
    <col min="4098" max="4098" width="22.28515625" customWidth="1"/>
    <col min="4099" max="4099" width="18.85546875" customWidth="1"/>
    <col min="4100" max="4100" width="0" hidden="1" customWidth="1"/>
    <col min="4101" max="4101" width="12.42578125" customWidth="1"/>
    <col min="4102" max="4102" width="19.28515625" customWidth="1"/>
    <col min="4103" max="4103" width="21" customWidth="1"/>
    <col min="4104" max="4104" width="0" hidden="1" customWidth="1"/>
    <col min="4353" max="4353" width="40.7109375" customWidth="1"/>
    <col min="4354" max="4354" width="22.28515625" customWidth="1"/>
    <col min="4355" max="4355" width="18.85546875" customWidth="1"/>
    <col min="4356" max="4356" width="0" hidden="1" customWidth="1"/>
    <col min="4357" max="4357" width="12.42578125" customWidth="1"/>
    <col min="4358" max="4358" width="19.28515625" customWidth="1"/>
    <col min="4359" max="4359" width="21" customWidth="1"/>
    <col min="4360" max="4360" width="0" hidden="1" customWidth="1"/>
    <col min="4609" max="4609" width="40.7109375" customWidth="1"/>
    <col min="4610" max="4610" width="22.28515625" customWidth="1"/>
    <col min="4611" max="4611" width="18.85546875" customWidth="1"/>
    <col min="4612" max="4612" width="0" hidden="1" customWidth="1"/>
    <col min="4613" max="4613" width="12.42578125" customWidth="1"/>
    <col min="4614" max="4614" width="19.28515625" customWidth="1"/>
    <col min="4615" max="4615" width="21" customWidth="1"/>
    <col min="4616" max="4616" width="0" hidden="1" customWidth="1"/>
    <col min="4865" max="4865" width="40.7109375" customWidth="1"/>
    <col min="4866" max="4866" width="22.28515625" customWidth="1"/>
    <col min="4867" max="4867" width="18.85546875" customWidth="1"/>
    <col min="4868" max="4868" width="0" hidden="1" customWidth="1"/>
    <col min="4869" max="4869" width="12.42578125" customWidth="1"/>
    <col min="4870" max="4870" width="19.28515625" customWidth="1"/>
    <col min="4871" max="4871" width="21" customWidth="1"/>
    <col min="4872" max="4872" width="0" hidden="1" customWidth="1"/>
    <col min="5121" max="5121" width="40.7109375" customWidth="1"/>
    <col min="5122" max="5122" width="22.28515625" customWidth="1"/>
    <col min="5123" max="5123" width="18.85546875" customWidth="1"/>
    <col min="5124" max="5124" width="0" hidden="1" customWidth="1"/>
    <col min="5125" max="5125" width="12.42578125" customWidth="1"/>
    <col min="5126" max="5126" width="19.28515625" customWidth="1"/>
    <col min="5127" max="5127" width="21" customWidth="1"/>
    <col min="5128" max="5128" width="0" hidden="1" customWidth="1"/>
    <col min="5377" max="5377" width="40.7109375" customWidth="1"/>
    <col min="5378" max="5378" width="22.28515625" customWidth="1"/>
    <col min="5379" max="5379" width="18.85546875" customWidth="1"/>
    <col min="5380" max="5380" width="0" hidden="1" customWidth="1"/>
    <col min="5381" max="5381" width="12.42578125" customWidth="1"/>
    <col min="5382" max="5382" width="19.28515625" customWidth="1"/>
    <col min="5383" max="5383" width="21" customWidth="1"/>
    <col min="5384" max="5384" width="0" hidden="1" customWidth="1"/>
    <col min="5633" max="5633" width="40.7109375" customWidth="1"/>
    <col min="5634" max="5634" width="22.28515625" customWidth="1"/>
    <col min="5635" max="5635" width="18.85546875" customWidth="1"/>
    <col min="5636" max="5636" width="0" hidden="1" customWidth="1"/>
    <col min="5637" max="5637" width="12.42578125" customWidth="1"/>
    <col min="5638" max="5638" width="19.28515625" customWidth="1"/>
    <col min="5639" max="5639" width="21" customWidth="1"/>
    <col min="5640" max="5640" width="0" hidden="1" customWidth="1"/>
    <col min="5889" max="5889" width="40.7109375" customWidth="1"/>
    <col min="5890" max="5890" width="22.28515625" customWidth="1"/>
    <col min="5891" max="5891" width="18.85546875" customWidth="1"/>
    <col min="5892" max="5892" width="0" hidden="1" customWidth="1"/>
    <col min="5893" max="5893" width="12.42578125" customWidth="1"/>
    <col min="5894" max="5894" width="19.28515625" customWidth="1"/>
    <col min="5895" max="5895" width="21" customWidth="1"/>
    <col min="5896" max="5896" width="0" hidden="1" customWidth="1"/>
    <col min="6145" max="6145" width="40.7109375" customWidth="1"/>
    <col min="6146" max="6146" width="22.28515625" customWidth="1"/>
    <col min="6147" max="6147" width="18.85546875" customWidth="1"/>
    <col min="6148" max="6148" width="0" hidden="1" customWidth="1"/>
    <col min="6149" max="6149" width="12.42578125" customWidth="1"/>
    <col min="6150" max="6150" width="19.28515625" customWidth="1"/>
    <col min="6151" max="6151" width="21" customWidth="1"/>
    <col min="6152" max="6152" width="0" hidden="1" customWidth="1"/>
    <col min="6401" max="6401" width="40.7109375" customWidth="1"/>
    <col min="6402" max="6402" width="22.28515625" customWidth="1"/>
    <col min="6403" max="6403" width="18.85546875" customWidth="1"/>
    <col min="6404" max="6404" width="0" hidden="1" customWidth="1"/>
    <col min="6405" max="6405" width="12.42578125" customWidth="1"/>
    <col min="6406" max="6406" width="19.28515625" customWidth="1"/>
    <col min="6407" max="6407" width="21" customWidth="1"/>
    <col min="6408" max="6408" width="0" hidden="1" customWidth="1"/>
    <col min="6657" max="6657" width="40.7109375" customWidth="1"/>
    <col min="6658" max="6658" width="22.28515625" customWidth="1"/>
    <col min="6659" max="6659" width="18.85546875" customWidth="1"/>
    <col min="6660" max="6660" width="0" hidden="1" customWidth="1"/>
    <col min="6661" max="6661" width="12.42578125" customWidth="1"/>
    <col min="6662" max="6662" width="19.28515625" customWidth="1"/>
    <col min="6663" max="6663" width="21" customWidth="1"/>
    <col min="6664" max="6664" width="0" hidden="1" customWidth="1"/>
    <col min="6913" max="6913" width="40.7109375" customWidth="1"/>
    <col min="6914" max="6914" width="22.28515625" customWidth="1"/>
    <col min="6915" max="6915" width="18.85546875" customWidth="1"/>
    <col min="6916" max="6916" width="0" hidden="1" customWidth="1"/>
    <col min="6917" max="6917" width="12.42578125" customWidth="1"/>
    <col min="6918" max="6918" width="19.28515625" customWidth="1"/>
    <col min="6919" max="6919" width="21" customWidth="1"/>
    <col min="6920" max="6920" width="0" hidden="1" customWidth="1"/>
    <col min="7169" max="7169" width="40.7109375" customWidth="1"/>
    <col min="7170" max="7170" width="22.28515625" customWidth="1"/>
    <col min="7171" max="7171" width="18.85546875" customWidth="1"/>
    <col min="7172" max="7172" width="0" hidden="1" customWidth="1"/>
    <col min="7173" max="7173" width="12.42578125" customWidth="1"/>
    <col min="7174" max="7174" width="19.28515625" customWidth="1"/>
    <col min="7175" max="7175" width="21" customWidth="1"/>
    <col min="7176" max="7176" width="0" hidden="1" customWidth="1"/>
    <col min="7425" max="7425" width="40.7109375" customWidth="1"/>
    <col min="7426" max="7426" width="22.28515625" customWidth="1"/>
    <col min="7427" max="7427" width="18.85546875" customWidth="1"/>
    <col min="7428" max="7428" width="0" hidden="1" customWidth="1"/>
    <col min="7429" max="7429" width="12.42578125" customWidth="1"/>
    <col min="7430" max="7430" width="19.28515625" customWidth="1"/>
    <col min="7431" max="7431" width="21" customWidth="1"/>
    <col min="7432" max="7432" width="0" hidden="1" customWidth="1"/>
    <col min="7681" max="7681" width="40.7109375" customWidth="1"/>
    <col min="7682" max="7682" width="22.28515625" customWidth="1"/>
    <col min="7683" max="7683" width="18.85546875" customWidth="1"/>
    <col min="7684" max="7684" width="0" hidden="1" customWidth="1"/>
    <col min="7685" max="7685" width="12.42578125" customWidth="1"/>
    <col min="7686" max="7686" width="19.28515625" customWidth="1"/>
    <col min="7687" max="7687" width="21" customWidth="1"/>
    <col min="7688" max="7688" width="0" hidden="1" customWidth="1"/>
    <col min="7937" max="7937" width="40.7109375" customWidth="1"/>
    <col min="7938" max="7938" width="22.28515625" customWidth="1"/>
    <col min="7939" max="7939" width="18.85546875" customWidth="1"/>
    <col min="7940" max="7940" width="0" hidden="1" customWidth="1"/>
    <col min="7941" max="7941" width="12.42578125" customWidth="1"/>
    <col min="7942" max="7942" width="19.28515625" customWidth="1"/>
    <col min="7943" max="7943" width="21" customWidth="1"/>
    <col min="7944" max="7944" width="0" hidden="1" customWidth="1"/>
    <col min="8193" max="8193" width="40.7109375" customWidth="1"/>
    <col min="8194" max="8194" width="22.28515625" customWidth="1"/>
    <col min="8195" max="8195" width="18.85546875" customWidth="1"/>
    <col min="8196" max="8196" width="0" hidden="1" customWidth="1"/>
    <col min="8197" max="8197" width="12.42578125" customWidth="1"/>
    <col min="8198" max="8198" width="19.28515625" customWidth="1"/>
    <col min="8199" max="8199" width="21" customWidth="1"/>
    <col min="8200" max="8200" width="0" hidden="1" customWidth="1"/>
    <col min="8449" max="8449" width="40.7109375" customWidth="1"/>
    <col min="8450" max="8450" width="22.28515625" customWidth="1"/>
    <col min="8451" max="8451" width="18.85546875" customWidth="1"/>
    <col min="8452" max="8452" width="0" hidden="1" customWidth="1"/>
    <col min="8453" max="8453" width="12.42578125" customWidth="1"/>
    <col min="8454" max="8454" width="19.28515625" customWidth="1"/>
    <col min="8455" max="8455" width="21" customWidth="1"/>
    <col min="8456" max="8456" width="0" hidden="1" customWidth="1"/>
    <col min="8705" max="8705" width="40.7109375" customWidth="1"/>
    <col min="8706" max="8706" width="22.28515625" customWidth="1"/>
    <col min="8707" max="8707" width="18.85546875" customWidth="1"/>
    <col min="8708" max="8708" width="0" hidden="1" customWidth="1"/>
    <col min="8709" max="8709" width="12.42578125" customWidth="1"/>
    <col min="8710" max="8710" width="19.28515625" customWidth="1"/>
    <col min="8711" max="8711" width="21" customWidth="1"/>
    <col min="8712" max="8712" width="0" hidden="1" customWidth="1"/>
    <col min="8961" max="8961" width="40.7109375" customWidth="1"/>
    <col min="8962" max="8962" width="22.28515625" customWidth="1"/>
    <col min="8963" max="8963" width="18.85546875" customWidth="1"/>
    <col min="8964" max="8964" width="0" hidden="1" customWidth="1"/>
    <col min="8965" max="8965" width="12.42578125" customWidth="1"/>
    <col min="8966" max="8966" width="19.28515625" customWidth="1"/>
    <col min="8967" max="8967" width="21" customWidth="1"/>
    <col min="8968" max="8968" width="0" hidden="1" customWidth="1"/>
    <col min="9217" max="9217" width="40.7109375" customWidth="1"/>
    <col min="9218" max="9218" width="22.28515625" customWidth="1"/>
    <col min="9219" max="9219" width="18.85546875" customWidth="1"/>
    <col min="9220" max="9220" width="0" hidden="1" customWidth="1"/>
    <col min="9221" max="9221" width="12.42578125" customWidth="1"/>
    <col min="9222" max="9222" width="19.28515625" customWidth="1"/>
    <col min="9223" max="9223" width="21" customWidth="1"/>
    <col min="9224" max="9224" width="0" hidden="1" customWidth="1"/>
    <col min="9473" max="9473" width="40.7109375" customWidth="1"/>
    <col min="9474" max="9474" width="22.28515625" customWidth="1"/>
    <col min="9475" max="9475" width="18.85546875" customWidth="1"/>
    <col min="9476" max="9476" width="0" hidden="1" customWidth="1"/>
    <col min="9477" max="9477" width="12.42578125" customWidth="1"/>
    <col min="9478" max="9478" width="19.28515625" customWidth="1"/>
    <col min="9479" max="9479" width="21" customWidth="1"/>
    <col min="9480" max="9480" width="0" hidden="1" customWidth="1"/>
    <col min="9729" max="9729" width="40.7109375" customWidth="1"/>
    <col min="9730" max="9730" width="22.28515625" customWidth="1"/>
    <col min="9731" max="9731" width="18.85546875" customWidth="1"/>
    <col min="9732" max="9732" width="0" hidden="1" customWidth="1"/>
    <col min="9733" max="9733" width="12.42578125" customWidth="1"/>
    <col min="9734" max="9734" width="19.28515625" customWidth="1"/>
    <col min="9735" max="9735" width="21" customWidth="1"/>
    <col min="9736" max="9736" width="0" hidden="1" customWidth="1"/>
    <col min="9985" max="9985" width="40.7109375" customWidth="1"/>
    <col min="9986" max="9986" width="22.28515625" customWidth="1"/>
    <col min="9987" max="9987" width="18.85546875" customWidth="1"/>
    <col min="9988" max="9988" width="0" hidden="1" customWidth="1"/>
    <col min="9989" max="9989" width="12.42578125" customWidth="1"/>
    <col min="9990" max="9990" width="19.28515625" customWidth="1"/>
    <col min="9991" max="9991" width="21" customWidth="1"/>
    <col min="9992" max="9992" width="0" hidden="1" customWidth="1"/>
    <col min="10241" max="10241" width="40.7109375" customWidth="1"/>
    <col min="10242" max="10242" width="22.28515625" customWidth="1"/>
    <col min="10243" max="10243" width="18.85546875" customWidth="1"/>
    <col min="10244" max="10244" width="0" hidden="1" customWidth="1"/>
    <col min="10245" max="10245" width="12.42578125" customWidth="1"/>
    <col min="10246" max="10246" width="19.28515625" customWidth="1"/>
    <col min="10247" max="10247" width="21" customWidth="1"/>
    <col min="10248" max="10248" width="0" hidden="1" customWidth="1"/>
    <col min="10497" max="10497" width="40.7109375" customWidth="1"/>
    <col min="10498" max="10498" width="22.28515625" customWidth="1"/>
    <col min="10499" max="10499" width="18.85546875" customWidth="1"/>
    <col min="10500" max="10500" width="0" hidden="1" customWidth="1"/>
    <col min="10501" max="10501" width="12.42578125" customWidth="1"/>
    <col min="10502" max="10502" width="19.28515625" customWidth="1"/>
    <col min="10503" max="10503" width="21" customWidth="1"/>
    <col min="10504" max="10504" width="0" hidden="1" customWidth="1"/>
    <col min="10753" max="10753" width="40.7109375" customWidth="1"/>
    <col min="10754" max="10754" width="22.28515625" customWidth="1"/>
    <col min="10755" max="10755" width="18.85546875" customWidth="1"/>
    <col min="10756" max="10756" width="0" hidden="1" customWidth="1"/>
    <col min="10757" max="10757" width="12.42578125" customWidth="1"/>
    <col min="10758" max="10758" width="19.28515625" customWidth="1"/>
    <col min="10759" max="10759" width="21" customWidth="1"/>
    <col min="10760" max="10760" width="0" hidden="1" customWidth="1"/>
    <col min="11009" max="11009" width="40.7109375" customWidth="1"/>
    <col min="11010" max="11010" width="22.28515625" customWidth="1"/>
    <col min="11011" max="11011" width="18.85546875" customWidth="1"/>
    <col min="11012" max="11012" width="0" hidden="1" customWidth="1"/>
    <col min="11013" max="11013" width="12.42578125" customWidth="1"/>
    <col min="11014" max="11014" width="19.28515625" customWidth="1"/>
    <col min="11015" max="11015" width="21" customWidth="1"/>
    <col min="11016" max="11016" width="0" hidden="1" customWidth="1"/>
    <col min="11265" max="11265" width="40.7109375" customWidth="1"/>
    <col min="11266" max="11266" width="22.28515625" customWidth="1"/>
    <col min="11267" max="11267" width="18.85546875" customWidth="1"/>
    <col min="11268" max="11268" width="0" hidden="1" customWidth="1"/>
    <col min="11269" max="11269" width="12.42578125" customWidth="1"/>
    <col min="11270" max="11270" width="19.28515625" customWidth="1"/>
    <col min="11271" max="11271" width="21" customWidth="1"/>
    <col min="11272" max="11272" width="0" hidden="1" customWidth="1"/>
    <col min="11521" max="11521" width="40.7109375" customWidth="1"/>
    <col min="11522" max="11522" width="22.28515625" customWidth="1"/>
    <col min="11523" max="11523" width="18.85546875" customWidth="1"/>
    <col min="11524" max="11524" width="0" hidden="1" customWidth="1"/>
    <col min="11525" max="11525" width="12.42578125" customWidth="1"/>
    <col min="11526" max="11526" width="19.28515625" customWidth="1"/>
    <col min="11527" max="11527" width="21" customWidth="1"/>
    <col min="11528" max="11528" width="0" hidden="1" customWidth="1"/>
    <col min="11777" max="11777" width="40.7109375" customWidth="1"/>
    <col min="11778" max="11778" width="22.28515625" customWidth="1"/>
    <col min="11779" max="11779" width="18.85546875" customWidth="1"/>
    <col min="11780" max="11780" width="0" hidden="1" customWidth="1"/>
    <col min="11781" max="11781" width="12.42578125" customWidth="1"/>
    <col min="11782" max="11782" width="19.28515625" customWidth="1"/>
    <col min="11783" max="11783" width="21" customWidth="1"/>
    <col min="11784" max="11784" width="0" hidden="1" customWidth="1"/>
    <col min="12033" max="12033" width="40.7109375" customWidth="1"/>
    <col min="12034" max="12034" width="22.28515625" customWidth="1"/>
    <col min="12035" max="12035" width="18.85546875" customWidth="1"/>
    <col min="12036" max="12036" width="0" hidden="1" customWidth="1"/>
    <col min="12037" max="12037" width="12.42578125" customWidth="1"/>
    <col min="12038" max="12038" width="19.28515625" customWidth="1"/>
    <col min="12039" max="12039" width="21" customWidth="1"/>
    <col min="12040" max="12040" width="0" hidden="1" customWidth="1"/>
    <col min="12289" max="12289" width="40.7109375" customWidth="1"/>
    <col min="12290" max="12290" width="22.28515625" customWidth="1"/>
    <col min="12291" max="12291" width="18.85546875" customWidth="1"/>
    <col min="12292" max="12292" width="0" hidden="1" customWidth="1"/>
    <col min="12293" max="12293" width="12.42578125" customWidth="1"/>
    <col min="12294" max="12294" width="19.28515625" customWidth="1"/>
    <col min="12295" max="12295" width="21" customWidth="1"/>
    <col min="12296" max="12296" width="0" hidden="1" customWidth="1"/>
    <col min="12545" max="12545" width="40.7109375" customWidth="1"/>
    <col min="12546" max="12546" width="22.28515625" customWidth="1"/>
    <col min="12547" max="12547" width="18.85546875" customWidth="1"/>
    <col min="12548" max="12548" width="0" hidden="1" customWidth="1"/>
    <col min="12549" max="12549" width="12.42578125" customWidth="1"/>
    <col min="12550" max="12550" width="19.28515625" customWidth="1"/>
    <col min="12551" max="12551" width="21" customWidth="1"/>
    <col min="12552" max="12552" width="0" hidden="1" customWidth="1"/>
    <col min="12801" max="12801" width="40.7109375" customWidth="1"/>
    <col min="12802" max="12802" width="22.28515625" customWidth="1"/>
    <col min="12803" max="12803" width="18.85546875" customWidth="1"/>
    <col min="12804" max="12804" width="0" hidden="1" customWidth="1"/>
    <col min="12805" max="12805" width="12.42578125" customWidth="1"/>
    <col min="12806" max="12806" width="19.28515625" customWidth="1"/>
    <col min="12807" max="12807" width="21" customWidth="1"/>
    <col min="12808" max="12808" width="0" hidden="1" customWidth="1"/>
    <col min="13057" max="13057" width="40.7109375" customWidth="1"/>
    <col min="13058" max="13058" width="22.28515625" customWidth="1"/>
    <col min="13059" max="13059" width="18.85546875" customWidth="1"/>
    <col min="13060" max="13060" width="0" hidden="1" customWidth="1"/>
    <col min="13061" max="13061" width="12.42578125" customWidth="1"/>
    <col min="13062" max="13062" width="19.28515625" customWidth="1"/>
    <col min="13063" max="13063" width="21" customWidth="1"/>
    <col min="13064" max="13064" width="0" hidden="1" customWidth="1"/>
    <col min="13313" max="13313" width="40.7109375" customWidth="1"/>
    <col min="13314" max="13314" width="22.28515625" customWidth="1"/>
    <col min="13315" max="13315" width="18.85546875" customWidth="1"/>
    <col min="13316" max="13316" width="0" hidden="1" customWidth="1"/>
    <col min="13317" max="13317" width="12.42578125" customWidth="1"/>
    <col min="13318" max="13318" width="19.28515625" customWidth="1"/>
    <col min="13319" max="13319" width="21" customWidth="1"/>
    <col min="13320" max="13320" width="0" hidden="1" customWidth="1"/>
    <col min="13569" max="13569" width="40.7109375" customWidth="1"/>
    <col min="13570" max="13570" width="22.28515625" customWidth="1"/>
    <col min="13571" max="13571" width="18.85546875" customWidth="1"/>
    <col min="13572" max="13572" width="0" hidden="1" customWidth="1"/>
    <col min="13573" max="13573" width="12.42578125" customWidth="1"/>
    <col min="13574" max="13574" width="19.28515625" customWidth="1"/>
    <col min="13575" max="13575" width="21" customWidth="1"/>
    <col min="13576" max="13576" width="0" hidden="1" customWidth="1"/>
    <col min="13825" max="13825" width="40.7109375" customWidth="1"/>
    <col min="13826" max="13826" width="22.28515625" customWidth="1"/>
    <col min="13827" max="13827" width="18.85546875" customWidth="1"/>
    <col min="13828" max="13828" width="0" hidden="1" customWidth="1"/>
    <col min="13829" max="13829" width="12.42578125" customWidth="1"/>
    <col min="13830" max="13830" width="19.28515625" customWidth="1"/>
    <col min="13831" max="13831" width="21" customWidth="1"/>
    <col min="13832" max="13832" width="0" hidden="1" customWidth="1"/>
    <col min="14081" max="14081" width="40.7109375" customWidth="1"/>
    <col min="14082" max="14082" width="22.28515625" customWidth="1"/>
    <col min="14083" max="14083" width="18.85546875" customWidth="1"/>
    <col min="14084" max="14084" width="0" hidden="1" customWidth="1"/>
    <col min="14085" max="14085" width="12.42578125" customWidth="1"/>
    <col min="14086" max="14086" width="19.28515625" customWidth="1"/>
    <col min="14087" max="14087" width="21" customWidth="1"/>
    <col min="14088" max="14088" width="0" hidden="1" customWidth="1"/>
    <col min="14337" max="14337" width="40.7109375" customWidth="1"/>
    <col min="14338" max="14338" width="22.28515625" customWidth="1"/>
    <col min="14339" max="14339" width="18.85546875" customWidth="1"/>
    <col min="14340" max="14340" width="0" hidden="1" customWidth="1"/>
    <col min="14341" max="14341" width="12.42578125" customWidth="1"/>
    <col min="14342" max="14342" width="19.28515625" customWidth="1"/>
    <col min="14343" max="14343" width="21" customWidth="1"/>
    <col min="14344" max="14344" width="0" hidden="1" customWidth="1"/>
    <col min="14593" max="14593" width="40.7109375" customWidth="1"/>
    <col min="14594" max="14594" width="22.28515625" customWidth="1"/>
    <col min="14595" max="14595" width="18.85546875" customWidth="1"/>
    <col min="14596" max="14596" width="0" hidden="1" customWidth="1"/>
    <col min="14597" max="14597" width="12.42578125" customWidth="1"/>
    <col min="14598" max="14598" width="19.28515625" customWidth="1"/>
    <col min="14599" max="14599" width="21" customWidth="1"/>
    <col min="14600" max="14600" width="0" hidden="1" customWidth="1"/>
    <col min="14849" max="14849" width="40.7109375" customWidth="1"/>
    <col min="14850" max="14850" width="22.28515625" customWidth="1"/>
    <col min="14851" max="14851" width="18.85546875" customWidth="1"/>
    <col min="14852" max="14852" width="0" hidden="1" customWidth="1"/>
    <col min="14853" max="14853" width="12.42578125" customWidth="1"/>
    <col min="14854" max="14854" width="19.28515625" customWidth="1"/>
    <col min="14855" max="14855" width="21" customWidth="1"/>
    <col min="14856" max="14856" width="0" hidden="1" customWidth="1"/>
    <col min="15105" max="15105" width="40.7109375" customWidth="1"/>
    <col min="15106" max="15106" width="22.28515625" customWidth="1"/>
    <col min="15107" max="15107" width="18.85546875" customWidth="1"/>
    <col min="15108" max="15108" width="0" hidden="1" customWidth="1"/>
    <col min="15109" max="15109" width="12.42578125" customWidth="1"/>
    <col min="15110" max="15110" width="19.28515625" customWidth="1"/>
    <col min="15111" max="15111" width="21" customWidth="1"/>
    <col min="15112" max="15112" width="0" hidden="1" customWidth="1"/>
    <col min="15361" max="15361" width="40.7109375" customWidth="1"/>
    <col min="15362" max="15362" width="22.28515625" customWidth="1"/>
    <col min="15363" max="15363" width="18.85546875" customWidth="1"/>
    <col min="15364" max="15364" width="0" hidden="1" customWidth="1"/>
    <col min="15365" max="15365" width="12.42578125" customWidth="1"/>
    <col min="15366" max="15366" width="19.28515625" customWidth="1"/>
    <col min="15367" max="15367" width="21" customWidth="1"/>
    <col min="15368" max="15368" width="0" hidden="1" customWidth="1"/>
    <col min="15617" max="15617" width="40.7109375" customWidth="1"/>
    <col min="15618" max="15618" width="22.28515625" customWidth="1"/>
    <col min="15619" max="15619" width="18.85546875" customWidth="1"/>
    <col min="15620" max="15620" width="0" hidden="1" customWidth="1"/>
    <col min="15621" max="15621" width="12.42578125" customWidth="1"/>
    <col min="15622" max="15622" width="19.28515625" customWidth="1"/>
    <col min="15623" max="15623" width="21" customWidth="1"/>
    <col min="15624" max="15624" width="0" hidden="1" customWidth="1"/>
    <col min="15873" max="15873" width="40.7109375" customWidth="1"/>
    <col min="15874" max="15874" width="22.28515625" customWidth="1"/>
    <col min="15875" max="15875" width="18.85546875" customWidth="1"/>
    <col min="15876" max="15876" width="0" hidden="1" customWidth="1"/>
    <col min="15877" max="15877" width="12.42578125" customWidth="1"/>
    <col min="15878" max="15878" width="19.28515625" customWidth="1"/>
    <col min="15879" max="15879" width="21" customWidth="1"/>
    <col min="15880" max="15880" width="0" hidden="1" customWidth="1"/>
    <col min="16129" max="16129" width="40.7109375" customWidth="1"/>
    <col min="16130" max="16130" width="22.28515625" customWidth="1"/>
    <col min="16131" max="16131" width="18.85546875" customWidth="1"/>
    <col min="16132" max="16132" width="0" hidden="1" customWidth="1"/>
    <col min="16133" max="16133" width="12.42578125" customWidth="1"/>
    <col min="16134" max="16134" width="19.28515625" customWidth="1"/>
    <col min="16135" max="16135" width="21" customWidth="1"/>
    <col min="16136" max="16136" width="0" hidden="1" customWidth="1"/>
  </cols>
  <sheetData>
    <row r="1" spans="1:8" ht="15.75" x14ac:dyDescent="0.25">
      <c r="A1" s="1" t="s">
        <v>64</v>
      </c>
      <c r="B1" s="2"/>
      <c r="C1" s="3"/>
      <c r="D1" s="4"/>
    </row>
    <row r="3" spans="1:8" ht="15.75" x14ac:dyDescent="0.25">
      <c r="A3" s="4" t="s">
        <v>78</v>
      </c>
      <c r="B3" s="7"/>
    </row>
    <row r="4" spans="1:8" x14ac:dyDescent="0.2">
      <c r="A4" s="4" t="s">
        <v>79</v>
      </c>
    </row>
    <row r="5" spans="1:8" x14ac:dyDescent="0.2">
      <c r="A5" s="4" t="s">
        <v>74</v>
      </c>
    </row>
    <row r="6" spans="1:8" x14ac:dyDescent="0.2">
      <c r="A6" s="4" t="s">
        <v>80</v>
      </c>
    </row>
    <row r="7" spans="1:8" x14ac:dyDescent="0.2">
      <c r="A7" s="4" t="s">
        <v>81</v>
      </c>
    </row>
    <row r="8" spans="1:8" x14ac:dyDescent="0.2">
      <c r="A8" s="4" t="s">
        <v>82</v>
      </c>
      <c r="B8" s="8"/>
    </row>
    <row r="10" spans="1:8" x14ac:dyDescent="0.2">
      <c r="B10" s="9" t="s">
        <v>0</v>
      </c>
      <c r="C10" s="10"/>
      <c r="F10" s="9" t="s">
        <v>1</v>
      </c>
      <c r="G10" s="10"/>
    </row>
    <row r="11" spans="1:8" x14ac:dyDescent="0.2">
      <c r="A11" s="11" t="s">
        <v>2</v>
      </c>
      <c r="B11" s="12" t="s">
        <v>65</v>
      </c>
      <c r="C11" s="12" t="s">
        <v>66</v>
      </c>
      <c r="D11" s="13" t="s">
        <v>3</v>
      </c>
      <c r="F11" s="12" t="s">
        <v>65</v>
      </c>
      <c r="G11" s="12" t="s">
        <v>66</v>
      </c>
      <c r="H11" s="13" t="s">
        <v>3</v>
      </c>
    </row>
    <row r="12" spans="1:8" x14ac:dyDescent="0.2">
      <c r="B12" s="14" t="s">
        <v>4</v>
      </c>
      <c r="C12" s="14" t="s">
        <v>4</v>
      </c>
      <c r="F12" s="14" t="s">
        <v>4</v>
      </c>
      <c r="G12" s="14" t="s">
        <v>4</v>
      </c>
    </row>
    <row r="13" spans="1:8" ht="17.25" customHeight="1" thickBot="1" x14ac:dyDescent="0.25">
      <c r="A13" s="15" t="s">
        <v>5</v>
      </c>
      <c r="B13" s="24">
        <f>SUM(B14:B15)</f>
        <v>415000</v>
      </c>
      <c r="C13" s="24">
        <f>SUM(C14:C15)</f>
        <v>422000</v>
      </c>
      <c r="D13" s="17">
        <f>SUM(C13/B13)</f>
        <v>1.0168674698795181</v>
      </c>
      <c r="F13" s="16">
        <f>SUM(F14:F15)</f>
        <v>0</v>
      </c>
      <c r="G13" s="16">
        <f>SUM(G14:G15)</f>
        <v>0</v>
      </c>
      <c r="H13" s="17" t="e">
        <f>G13/F13*100</f>
        <v>#DIV/0!</v>
      </c>
    </row>
    <row r="14" spans="1:8" x14ac:dyDescent="0.2">
      <c r="A14" s="18" t="s">
        <v>6</v>
      </c>
      <c r="B14" s="102">
        <v>315000</v>
      </c>
      <c r="C14" s="92">
        <v>322000</v>
      </c>
      <c r="D14" s="19">
        <f>C14/B14*100</f>
        <v>102.22222222222221</v>
      </c>
      <c r="F14" s="102"/>
      <c r="G14" s="92"/>
      <c r="H14" s="19" t="e">
        <f>G14/F14*100</f>
        <v>#DIV/0!</v>
      </c>
    </row>
    <row r="15" spans="1:8" x14ac:dyDescent="0.2">
      <c r="A15" s="18" t="s">
        <v>7</v>
      </c>
      <c r="B15" s="102">
        <v>100000</v>
      </c>
      <c r="C15" s="92">
        <v>100000</v>
      </c>
      <c r="D15" s="19"/>
      <c r="F15" s="102"/>
      <c r="G15" s="92"/>
      <c r="H15" s="19"/>
    </row>
    <row r="16" spans="1:8" s="11" customFormat="1" ht="19.5" customHeight="1" thickBot="1" x14ac:dyDescent="0.25">
      <c r="A16" s="20" t="s">
        <v>8</v>
      </c>
      <c r="B16" s="24">
        <f>SUM(B17:B19)</f>
        <v>339000</v>
      </c>
      <c r="C16" s="24">
        <f>SUM(C17:C19)</f>
        <v>354000</v>
      </c>
      <c r="F16" s="94">
        <f>SUM(F17:F19)</f>
        <v>0</v>
      </c>
      <c r="G16" s="94">
        <f>SUM(G17:G19)</f>
        <v>0</v>
      </c>
    </row>
    <row r="17" spans="1:8" s="11" customFormat="1" x14ac:dyDescent="0.2">
      <c r="A17" s="21" t="s">
        <v>9</v>
      </c>
      <c r="B17" s="103">
        <v>85000</v>
      </c>
      <c r="C17" s="93">
        <v>87000</v>
      </c>
      <c r="F17" s="103"/>
      <c r="G17" s="93"/>
    </row>
    <row r="18" spans="1:8" s="11" customFormat="1" x14ac:dyDescent="0.2">
      <c r="A18" s="18" t="s">
        <v>10</v>
      </c>
      <c r="B18" s="102">
        <v>34000</v>
      </c>
      <c r="C18" s="92">
        <v>37000</v>
      </c>
      <c r="F18" s="102"/>
      <c r="G18" s="92"/>
    </row>
    <row r="19" spans="1:8" x14ac:dyDescent="0.2">
      <c r="A19" s="18" t="s">
        <v>11</v>
      </c>
      <c r="B19" s="102">
        <v>220000</v>
      </c>
      <c r="C19" s="92">
        <v>230000</v>
      </c>
      <c r="D19" s="17">
        <f>C16/B16*100</f>
        <v>104.42477876106196</v>
      </c>
      <c r="F19" s="102"/>
      <c r="G19" s="92"/>
      <c r="H19" s="17" t="e">
        <f>G16/F16*100</f>
        <v>#DIV/0!</v>
      </c>
    </row>
    <row r="20" spans="1:8" ht="16.5" customHeight="1" thickBot="1" x14ac:dyDescent="0.25">
      <c r="A20" s="15" t="s">
        <v>12</v>
      </c>
      <c r="B20" s="24">
        <f>SUM(B21:B24)</f>
        <v>944820</v>
      </c>
      <c r="C20" s="24">
        <f>C21+C22+C23+C24</f>
        <v>956820</v>
      </c>
      <c r="D20" s="19" t="e">
        <f>#REF!/#REF!*100</f>
        <v>#REF!</v>
      </c>
      <c r="F20" s="24">
        <f>SUM(F21:F24)</f>
        <v>0</v>
      </c>
      <c r="G20" s="24">
        <f>SUM(G21:G24)</f>
        <v>0</v>
      </c>
      <c r="H20" s="19" t="e">
        <f>#REF!/#REF!*100</f>
        <v>#REF!</v>
      </c>
    </row>
    <row r="21" spans="1:8" x14ac:dyDescent="0.2">
      <c r="A21" s="21" t="s">
        <v>50</v>
      </c>
      <c r="B21" s="103">
        <v>200820</v>
      </c>
      <c r="C21" s="93">
        <v>200820</v>
      </c>
      <c r="D21" s="19" t="e">
        <f>#REF!/#REF!*100</f>
        <v>#REF!</v>
      </c>
      <c r="F21" s="104"/>
      <c r="G21" s="93"/>
      <c r="H21" s="19" t="e">
        <f>#REF!/#REF!*100</f>
        <v>#REF!</v>
      </c>
    </row>
    <row r="22" spans="1:8" x14ac:dyDescent="0.2">
      <c r="A22" s="21" t="s">
        <v>52</v>
      </c>
      <c r="B22" s="103">
        <v>350000</v>
      </c>
      <c r="C22" s="93">
        <v>350000</v>
      </c>
      <c r="D22" s="19"/>
      <c r="F22" s="104"/>
      <c r="G22" s="93"/>
      <c r="H22" s="19"/>
    </row>
    <row r="23" spans="1:8" x14ac:dyDescent="0.2">
      <c r="A23" s="21" t="s">
        <v>13</v>
      </c>
      <c r="B23" s="103">
        <v>9000</v>
      </c>
      <c r="C23" s="93">
        <v>9000</v>
      </c>
      <c r="D23" s="19"/>
      <c r="F23" s="104"/>
      <c r="G23" s="93"/>
      <c r="H23" s="19"/>
    </row>
    <row r="24" spans="1:8" x14ac:dyDescent="0.2">
      <c r="A24" s="21" t="s">
        <v>14</v>
      </c>
      <c r="B24" s="103">
        <v>385000</v>
      </c>
      <c r="C24" s="93">
        <v>397000</v>
      </c>
      <c r="D24" s="19">
        <f>C19/B19*100</f>
        <v>104.54545454545455</v>
      </c>
      <c r="F24" s="103"/>
      <c r="G24" s="96"/>
      <c r="H24" s="19" t="e">
        <f>G19/F19*100</f>
        <v>#DIV/0!</v>
      </c>
    </row>
    <row r="25" spans="1:8" ht="16.5" customHeight="1" thickBot="1" x14ac:dyDescent="0.25">
      <c r="A25" s="20" t="s">
        <v>15</v>
      </c>
      <c r="B25" s="94">
        <f>SUM(B26:B31)</f>
        <v>8003000</v>
      </c>
      <c r="C25" s="94">
        <f>SUM(C26:C31)</f>
        <v>8317000</v>
      </c>
      <c r="F25" s="94">
        <f>SUM(F26:F31)</f>
        <v>0</v>
      </c>
      <c r="G25" s="94">
        <f>SUM(G26:G31)</f>
        <v>0</v>
      </c>
    </row>
    <row r="26" spans="1:8" x14ac:dyDescent="0.2">
      <c r="A26" s="22" t="s">
        <v>16</v>
      </c>
      <c r="B26" s="104">
        <v>85000</v>
      </c>
      <c r="C26" s="27">
        <v>87000</v>
      </c>
      <c r="D26" s="23"/>
      <c r="F26" s="104"/>
      <c r="G26" s="27"/>
      <c r="H26" s="23"/>
    </row>
    <row r="27" spans="1:8" x14ac:dyDescent="0.2">
      <c r="A27" s="21" t="s">
        <v>17</v>
      </c>
      <c r="B27" s="103">
        <v>77000</v>
      </c>
      <c r="C27" s="93">
        <v>79000</v>
      </c>
      <c r="D27" s="23"/>
      <c r="F27" s="103"/>
      <c r="G27" s="93"/>
      <c r="H27" s="23"/>
    </row>
    <row r="28" spans="1:8" x14ac:dyDescent="0.2">
      <c r="A28" s="21" t="s">
        <v>18</v>
      </c>
      <c r="B28" s="103">
        <v>7738000</v>
      </c>
      <c r="C28" s="93">
        <v>8048000</v>
      </c>
      <c r="D28" s="23"/>
      <c r="F28" s="103"/>
      <c r="G28" s="93"/>
      <c r="H28" s="23"/>
    </row>
    <row r="29" spans="1:8" x14ac:dyDescent="0.2">
      <c r="A29" s="18" t="s">
        <v>19</v>
      </c>
      <c r="B29" s="102">
        <v>16000</v>
      </c>
      <c r="C29" s="92">
        <v>16000</v>
      </c>
      <c r="D29" s="23"/>
      <c r="F29" s="102"/>
      <c r="G29" s="92"/>
      <c r="H29" s="23"/>
    </row>
    <row r="30" spans="1:8" x14ac:dyDescent="0.2">
      <c r="A30" s="18" t="s">
        <v>92</v>
      </c>
      <c r="B30" s="102">
        <v>57000</v>
      </c>
      <c r="C30" s="92">
        <v>57000</v>
      </c>
      <c r="D30" s="23"/>
      <c r="F30" s="102"/>
      <c r="G30" s="92"/>
      <c r="H30" s="23"/>
    </row>
    <row r="31" spans="1:8" x14ac:dyDescent="0.2">
      <c r="A31" s="18" t="s">
        <v>20</v>
      </c>
      <c r="B31" s="102">
        <v>30000</v>
      </c>
      <c r="C31" s="92">
        <v>30000</v>
      </c>
      <c r="D31" s="17">
        <f>C25/B25*100</f>
        <v>103.92352867674622</v>
      </c>
      <c r="F31" s="102"/>
      <c r="G31" s="92"/>
      <c r="H31" s="17" t="e">
        <f>G25/F25*100</f>
        <v>#DIV/0!</v>
      </c>
    </row>
    <row r="32" spans="1:8" ht="17.25" customHeight="1" thickBot="1" x14ac:dyDescent="0.25">
      <c r="A32" s="15" t="s">
        <v>21</v>
      </c>
      <c r="B32" s="24">
        <f>SUM(B33:B35)</f>
        <v>493660</v>
      </c>
      <c r="C32" s="24">
        <f>SUM(C33:C35)</f>
        <v>493660</v>
      </c>
      <c r="D32" s="25">
        <f>C26/B26*100</f>
        <v>102.35294117647058</v>
      </c>
      <c r="F32" s="24">
        <f>F34+F35</f>
        <v>0</v>
      </c>
      <c r="G32" s="24">
        <f>G34+G35</f>
        <v>0</v>
      </c>
      <c r="H32" s="25" t="e">
        <f>G26/F26*100</f>
        <v>#DIV/0!</v>
      </c>
    </row>
    <row r="33" spans="1:8" ht="13.5" thickBot="1" x14ac:dyDescent="0.25">
      <c r="A33" s="26" t="s">
        <v>22</v>
      </c>
      <c r="B33" s="105"/>
      <c r="C33" s="95"/>
      <c r="D33" s="25"/>
      <c r="F33" s="24"/>
      <c r="G33" s="24"/>
      <c r="H33" s="25"/>
    </row>
    <row r="34" spans="1:8" x14ac:dyDescent="0.2">
      <c r="A34" s="22" t="s">
        <v>23</v>
      </c>
      <c r="B34" s="104">
        <v>153660</v>
      </c>
      <c r="C34" s="27">
        <v>153660</v>
      </c>
      <c r="D34" s="28">
        <f>C31/B31*100</f>
        <v>100</v>
      </c>
      <c r="F34" s="104"/>
      <c r="G34" s="27"/>
      <c r="H34" s="28" t="e">
        <f>G31/F31*100</f>
        <v>#DIV/0!</v>
      </c>
    </row>
    <row r="35" spans="1:8" ht="13.5" thickBot="1" x14ac:dyDescent="0.25">
      <c r="A35" s="21" t="s">
        <v>24</v>
      </c>
      <c r="B35" s="103">
        <v>340000</v>
      </c>
      <c r="C35" s="93">
        <v>340000</v>
      </c>
      <c r="D35" s="17">
        <f>C32/B32*100</f>
        <v>100</v>
      </c>
      <c r="F35" s="103"/>
      <c r="G35" s="93"/>
      <c r="H35" s="17" t="e">
        <f>G32/F32*100</f>
        <v>#DIV/0!</v>
      </c>
    </row>
    <row r="36" spans="1:8" ht="24" customHeight="1" thickBot="1" x14ac:dyDescent="0.25">
      <c r="A36" s="29" t="s">
        <v>25</v>
      </c>
      <c r="B36" s="106">
        <f>B13+B16+B20+B25+B32</f>
        <v>10195480</v>
      </c>
      <c r="C36" s="30">
        <f>C13+C16+C20+C25+C32</f>
        <v>10543480</v>
      </c>
      <c r="F36" s="109">
        <f>F13+F16+F20+F25+F32</f>
        <v>0</v>
      </c>
      <c r="G36" s="30">
        <f>G13+G16+G20+G25+G32</f>
        <v>0</v>
      </c>
    </row>
    <row r="37" spans="1:8" ht="29.25" customHeight="1" x14ac:dyDescent="0.2">
      <c r="B37" s="31"/>
      <c r="D37" s="25">
        <f>C34/B34*100</f>
        <v>100</v>
      </c>
      <c r="F37" s="31"/>
      <c r="H37" s="25" t="e">
        <f>G34/F34*100</f>
        <v>#DIV/0!</v>
      </c>
    </row>
    <row r="38" spans="1:8" x14ac:dyDescent="0.2">
      <c r="A38" s="11" t="s">
        <v>26</v>
      </c>
      <c r="B38" s="12" t="s">
        <v>65</v>
      </c>
      <c r="C38" s="12" t="s">
        <v>66</v>
      </c>
      <c r="D38" s="28">
        <f>C35/B35*100</f>
        <v>100</v>
      </c>
      <c r="F38" s="32" t="s">
        <v>65</v>
      </c>
      <c r="G38" s="32" t="s">
        <v>66</v>
      </c>
      <c r="H38" s="28" t="e">
        <f>G35/F35*100</f>
        <v>#DIV/0!</v>
      </c>
    </row>
    <row r="39" spans="1:8" ht="13.5" thickBot="1" x14ac:dyDescent="0.25">
      <c r="B39" s="31"/>
      <c r="D39" s="23"/>
      <c r="F39" s="110"/>
      <c r="G39" s="38"/>
      <c r="H39" s="23"/>
    </row>
    <row r="40" spans="1:8" ht="13.5" thickBot="1" x14ac:dyDescent="0.25">
      <c r="A40" s="34" t="s">
        <v>93</v>
      </c>
      <c r="B40" s="107">
        <v>120000</v>
      </c>
      <c r="C40" s="33">
        <v>120000</v>
      </c>
      <c r="D40" s="35">
        <f>C36/B36*100</f>
        <v>103.4132772561959</v>
      </c>
      <c r="F40" s="110"/>
      <c r="G40" s="38"/>
      <c r="H40" s="36" t="e">
        <f>G36/F36*100</f>
        <v>#DIV/0!</v>
      </c>
    </row>
    <row r="41" spans="1:8" ht="13.5" thickBot="1" x14ac:dyDescent="0.25">
      <c r="A41" s="34" t="s">
        <v>27</v>
      </c>
      <c r="B41" s="107"/>
      <c r="C41" s="33"/>
      <c r="D41" s="35"/>
      <c r="F41" s="110">
        <v>3000</v>
      </c>
      <c r="G41" s="38">
        <v>3000</v>
      </c>
      <c r="H41" s="36"/>
    </row>
    <row r="42" spans="1:8" x14ac:dyDescent="0.2">
      <c r="A42" s="34" t="s">
        <v>28</v>
      </c>
      <c r="B42" s="107"/>
      <c r="C42" s="33"/>
      <c r="D42" s="23"/>
      <c r="F42" s="110"/>
      <c r="G42" s="38"/>
      <c r="H42" s="23"/>
    </row>
    <row r="43" spans="1:8" x14ac:dyDescent="0.2">
      <c r="A43" s="34" t="s">
        <v>29</v>
      </c>
      <c r="B43" s="107"/>
      <c r="C43" s="33"/>
      <c r="D43" s="37" t="s">
        <v>3</v>
      </c>
      <c r="F43" s="110"/>
      <c r="G43" s="38"/>
      <c r="H43" s="37" t="s">
        <v>3</v>
      </c>
    </row>
    <row r="44" spans="1:8" x14ac:dyDescent="0.2">
      <c r="A44" s="34" t="s">
        <v>30</v>
      </c>
      <c r="B44" s="107">
        <f>B28</f>
        <v>7738000</v>
      </c>
      <c r="C44" s="33">
        <f>C28</f>
        <v>8048000</v>
      </c>
      <c r="D44" s="39" t="e">
        <f>C42/B42*100</f>
        <v>#DIV/0!</v>
      </c>
      <c r="F44" s="110"/>
      <c r="G44" s="38"/>
      <c r="H44" s="39" t="e">
        <f>G42/F42*100</f>
        <v>#DIV/0!</v>
      </c>
    </row>
    <row r="45" spans="1:8" x14ac:dyDescent="0.2">
      <c r="A45" s="40" t="s">
        <v>31</v>
      </c>
      <c r="B45" s="108">
        <f>F50</f>
        <v>3000</v>
      </c>
      <c r="C45" s="41">
        <f>G50</f>
        <v>3000</v>
      </c>
      <c r="D45" s="28" t="e">
        <f>C43/B43*100</f>
        <v>#DIV/0!</v>
      </c>
      <c r="F45" s="111"/>
      <c r="G45" s="97"/>
      <c r="H45" s="19"/>
    </row>
    <row r="46" spans="1:8" x14ac:dyDescent="0.2">
      <c r="A46" s="88" t="s">
        <v>63</v>
      </c>
      <c r="B46" s="90">
        <f>B34</f>
        <v>153660</v>
      </c>
      <c r="C46" s="90">
        <f>C34</f>
        <v>153660</v>
      </c>
      <c r="D46" s="87"/>
      <c r="F46" s="111"/>
      <c r="G46" s="98"/>
      <c r="H46" s="19"/>
    </row>
    <row r="47" spans="1:8" ht="13.5" thickBot="1" x14ac:dyDescent="0.25">
      <c r="A47" s="89" t="s">
        <v>62</v>
      </c>
      <c r="B47" s="91">
        <f>B36-SUM(B40:B46)</f>
        <v>2180820</v>
      </c>
      <c r="C47" s="91">
        <f>C36-SUM(C40:C46)</f>
        <v>2218820</v>
      </c>
      <c r="D47" s="87"/>
      <c r="F47" s="112"/>
      <c r="G47" s="99"/>
      <c r="H47" s="19"/>
    </row>
    <row r="48" spans="1:8" ht="24.75" customHeight="1" thickBot="1" x14ac:dyDescent="0.25">
      <c r="A48" s="43" t="s">
        <v>32</v>
      </c>
      <c r="B48" s="106">
        <f>SUM(B40:B47)</f>
        <v>10195480</v>
      </c>
      <c r="C48" s="30">
        <f>SUM(C40:C47)</f>
        <v>10543480</v>
      </c>
      <c r="D48" s="17">
        <f>C44/B44*100</f>
        <v>104.00620315326958</v>
      </c>
      <c r="F48" s="109">
        <f>SUM(F40:F45)</f>
        <v>3000</v>
      </c>
      <c r="G48" s="30">
        <f>SUM(G40:G45)</f>
        <v>3000</v>
      </c>
      <c r="H48" s="17" t="e">
        <f>G43/F43*100</f>
        <v>#DIV/0!</v>
      </c>
    </row>
    <row r="49" spans="1:9" ht="13.5" thickBot="1" x14ac:dyDescent="0.25">
      <c r="B49" s="5"/>
      <c r="D49" s="17">
        <f>C44/B44*100</f>
        <v>104.00620315326958</v>
      </c>
      <c r="F49" s="113"/>
      <c r="G49" s="100"/>
      <c r="H49" s="17" t="e">
        <f>G44/F44*100</f>
        <v>#DIV/0!</v>
      </c>
    </row>
    <row r="50" spans="1:9" ht="16.5" thickBot="1" x14ac:dyDescent="0.3">
      <c r="A50" s="85"/>
      <c r="B50" s="84"/>
      <c r="C50" s="86"/>
      <c r="D50" s="83"/>
      <c r="F50" s="101">
        <f>SUM(F48-G36)</f>
        <v>3000</v>
      </c>
      <c r="G50" s="101">
        <f>SUM(G48-G36)</f>
        <v>3000</v>
      </c>
      <c r="H50" s="42"/>
      <c r="I50" s="5" t="s">
        <v>33</v>
      </c>
    </row>
    <row r="51" spans="1:9" x14ac:dyDescent="0.2">
      <c r="B51" s="5"/>
      <c r="D51" s="44"/>
      <c r="F51" s="5"/>
      <c r="H51" s="44"/>
      <c r="I51" s="5" t="s">
        <v>34</v>
      </c>
    </row>
    <row r="52" spans="1:9" x14ac:dyDescent="0.2">
      <c r="I52" s="5"/>
    </row>
    <row r="53" spans="1:9" ht="15.75" x14ac:dyDescent="0.25">
      <c r="A53" s="1" t="s">
        <v>67</v>
      </c>
      <c r="B53" s="3"/>
      <c r="C53" s="45"/>
      <c r="F53" s="1" t="s">
        <v>68</v>
      </c>
      <c r="G53" s="3"/>
      <c r="I53" s="5"/>
    </row>
    <row r="54" spans="1:9" x14ac:dyDescent="0.2">
      <c r="B54" s="6"/>
    </row>
    <row r="55" spans="1:9" x14ac:dyDescent="0.2">
      <c r="B55" s="6"/>
      <c r="C55" s="31"/>
    </row>
    <row r="56" spans="1:9" x14ac:dyDescent="0.2">
      <c r="A56" s="2" t="s">
        <v>35</v>
      </c>
      <c r="B56" s="6"/>
      <c r="F56" s="2" t="s">
        <v>35</v>
      </c>
    </row>
    <row r="57" spans="1:9" x14ac:dyDescent="0.2">
      <c r="A57" s="11"/>
      <c r="B57" s="46"/>
      <c r="F57" s="11"/>
      <c r="G57" s="46"/>
    </row>
    <row r="58" spans="1:9" ht="13.5" thickBot="1" x14ac:dyDescent="0.25">
      <c r="B58" s="47" t="s">
        <v>4</v>
      </c>
      <c r="G58" s="47" t="s">
        <v>4</v>
      </c>
    </row>
    <row r="59" spans="1:9" ht="13.5" thickBot="1" x14ac:dyDescent="0.25">
      <c r="A59" s="48" t="s">
        <v>6</v>
      </c>
      <c r="B59" s="61">
        <f>SUM(B60:B65)</f>
        <v>315000</v>
      </c>
      <c r="F59" s="48" t="s">
        <v>6</v>
      </c>
      <c r="G59" s="61">
        <f>SUM(G60:G65)</f>
        <v>322000</v>
      </c>
    </row>
    <row r="60" spans="1:9" x14ac:dyDescent="0.2">
      <c r="A60" s="49" t="s">
        <v>36</v>
      </c>
      <c r="B60" s="62">
        <v>42000</v>
      </c>
      <c r="F60" s="49" t="s">
        <v>36</v>
      </c>
      <c r="G60" s="62">
        <v>45000</v>
      </c>
    </row>
    <row r="61" spans="1:9" x14ac:dyDescent="0.2">
      <c r="A61" s="50" t="s">
        <v>37</v>
      </c>
      <c r="B61" s="62">
        <v>73000</v>
      </c>
      <c r="F61" s="50" t="s">
        <v>37</v>
      </c>
      <c r="G61" s="62">
        <v>75000</v>
      </c>
    </row>
    <row r="62" spans="1:9" x14ac:dyDescent="0.2">
      <c r="A62" s="117" t="s">
        <v>75</v>
      </c>
      <c r="B62" s="119">
        <v>138000</v>
      </c>
      <c r="F62" s="117" t="s">
        <v>70</v>
      </c>
      <c r="G62" s="119">
        <v>140000</v>
      </c>
    </row>
    <row r="63" spans="1:9" x14ac:dyDescent="0.2">
      <c r="A63" s="118"/>
      <c r="B63" s="120"/>
      <c r="F63" s="118"/>
      <c r="G63" s="120"/>
    </row>
    <row r="64" spans="1:9" x14ac:dyDescent="0.2">
      <c r="A64" s="50" t="s">
        <v>38</v>
      </c>
      <c r="B64" s="62">
        <v>7000</v>
      </c>
      <c r="F64" s="50" t="s">
        <v>38</v>
      </c>
      <c r="G64" s="62">
        <v>7000</v>
      </c>
    </row>
    <row r="65" spans="1:7" ht="24.75" thickBot="1" x14ac:dyDescent="0.25">
      <c r="A65" s="114" t="s">
        <v>39</v>
      </c>
      <c r="B65" s="63">
        <v>55000</v>
      </c>
      <c r="F65" s="114" t="s">
        <v>39</v>
      </c>
      <c r="G65" s="63">
        <v>55000</v>
      </c>
    </row>
    <row r="66" spans="1:7" ht="13.5" thickBot="1" x14ac:dyDescent="0.25">
      <c r="A66" s="48" t="s">
        <v>7</v>
      </c>
      <c r="B66" s="64">
        <f>SUM(B67:B67)</f>
        <v>100000</v>
      </c>
      <c r="F66" s="48" t="s">
        <v>7</v>
      </c>
      <c r="G66" s="64">
        <f>SUM(G67:G67)</f>
        <v>100000</v>
      </c>
    </row>
    <row r="67" spans="1:7" ht="13.5" thickBot="1" x14ac:dyDescent="0.25">
      <c r="A67" s="51" t="s">
        <v>83</v>
      </c>
      <c r="B67" s="65">
        <v>100000</v>
      </c>
      <c r="F67" s="51" t="s">
        <v>40</v>
      </c>
      <c r="G67" s="65">
        <v>100000</v>
      </c>
    </row>
    <row r="68" spans="1:7" ht="13.5" thickBot="1" x14ac:dyDescent="0.25">
      <c r="A68" s="53" t="s">
        <v>41</v>
      </c>
      <c r="B68" s="67">
        <f>B59+B66</f>
        <v>415000</v>
      </c>
      <c r="F68" s="53" t="s">
        <v>41</v>
      </c>
      <c r="G68" s="67">
        <f>G59+G66</f>
        <v>422000</v>
      </c>
    </row>
    <row r="69" spans="1:7" x14ac:dyDescent="0.2">
      <c r="A69" s="54" t="s">
        <v>9</v>
      </c>
      <c r="B69" s="68">
        <v>85000</v>
      </c>
      <c r="F69" s="54" t="s">
        <v>9</v>
      </c>
      <c r="G69" s="68">
        <v>87000</v>
      </c>
    </row>
    <row r="70" spans="1:7" x14ac:dyDescent="0.2">
      <c r="A70" s="55" t="s">
        <v>42</v>
      </c>
      <c r="B70" s="69">
        <v>34000</v>
      </c>
      <c r="F70" s="55" t="s">
        <v>42</v>
      </c>
      <c r="G70" s="69">
        <v>37000</v>
      </c>
    </row>
    <row r="71" spans="1:7" ht="13.5" thickBot="1" x14ac:dyDescent="0.25">
      <c r="A71" s="55" t="s">
        <v>11</v>
      </c>
      <c r="B71" s="69">
        <v>220000</v>
      </c>
      <c r="F71" s="55" t="s">
        <v>11</v>
      </c>
      <c r="G71" s="69">
        <v>230000</v>
      </c>
    </row>
    <row r="72" spans="1:7" ht="13.5" thickBot="1" x14ac:dyDescent="0.25">
      <c r="A72" s="56" t="s">
        <v>43</v>
      </c>
      <c r="B72" s="70">
        <f>SUM(B69:B71)</f>
        <v>339000</v>
      </c>
      <c r="F72" s="56" t="s">
        <v>43</v>
      </c>
      <c r="G72" s="70">
        <f>SUM(G69:G71)</f>
        <v>354000</v>
      </c>
    </row>
    <row r="73" spans="1:7" ht="13.5" thickBot="1" x14ac:dyDescent="0.25">
      <c r="A73" s="48" t="s">
        <v>51</v>
      </c>
      <c r="B73" s="61">
        <v>200820</v>
      </c>
      <c r="F73" s="48" t="s">
        <v>51</v>
      </c>
      <c r="G73" s="61">
        <v>200820</v>
      </c>
    </row>
    <row r="74" spans="1:7" x14ac:dyDescent="0.2">
      <c r="A74" s="57" t="s">
        <v>52</v>
      </c>
      <c r="B74" s="66">
        <f>SUM(B75:B75)</f>
        <v>350000</v>
      </c>
      <c r="F74" s="81" t="s">
        <v>52</v>
      </c>
      <c r="G74" s="82">
        <f>SUM(G75:G75)</f>
        <v>350000</v>
      </c>
    </row>
    <row r="75" spans="1:7" ht="13.5" thickBot="1" x14ac:dyDescent="0.25">
      <c r="A75" s="115" t="s">
        <v>90</v>
      </c>
      <c r="B75" s="116">
        <v>350000</v>
      </c>
      <c r="F75" s="115" t="s">
        <v>90</v>
      </c>
      <c r="G75" s="116">
        <v>350000</v>
      </c>
    </row>
    <row r="76" spans="1:7" ht="13.5" thickBot="1" x14ac:dyDescent="0.25">
      <c r="A76" s="48" t="s">
        <v>13</v>
      </c>
      <c r="B76" s="61">
        <v>9000</v>
      </c>
      <c r="F76" s="48" t="s">
        <v>13</v>
      </c>
      <c r="G76" s="61">
        <v>9000</v>
      </c>
    </row>
    <row r="77" spans="1:7" ht="13.5" thickBot="1" x14ac:dyDescent="0.25">
      <c r="A77" s="48" t="s">
        <v>14</v>
      </c>
      <c r="B77" s="61">
        <f>SUM(B78:B88)</f>
        <v>385000</v>
      </c>
      <c r="F77" s="48" t="s">
        <v>14</v>
      </c>
      <c r="G77" s="61">
        <f>SUM(G78:G88)</f>
        <v>397000</v>
      </c>
    </row>
    <row r="78" spans="1:7" x14ac:dyDescent="0.2">
      <c r="A78" s="49" t="s">
        <v>53</v>
      </c>
      <c r="B78" s="62">
        <v>23000</v>
      </c>
      <c r="F78" s="49" t="s">
        <v>53</v>
      </c>
      <c r="G78" s="62">
        <v>23000</v>
      </c>
    </row>
    <row r="79" spans="1:7" x14ac:dyDescent="0.2">
      <c r="A79" s="49" t="s">
        <v>84</v>
      </c>
      <c r="B79" s="62">
        <v>3000</v>
      </c>
      <c r="F79" s="49" t="s">
        <v>84</v>
      </c>
      <c r="G79" s="62">
        <v>3000</v>
      </c>
    </row>
    <row r="80" spans="1:7" x14ac:dyDescent="0.2">
      <c r="A80" s="50" t="s">
        <v>54</v>
      </c>
      <c r="B80" s="62">
        <v>28000</v>
      </c>
      <c r="F80" s="50" t="s">
        <v>76</v>
      </c>
      <c r="G80" s="62">
        <v>29000</v>
      </c>
    </row>
    <row r="81" spans="1:7" x14ac:dyDescent="0.2">
      <c r="A81" s="50" t="s">
        <v>55</v>
      </c>
      <c r="B81" s="71">
        <v>45000</v>
      </c>
      <c r="F81" s="50" t="s">
        <v>55</v>
      </c>
      <c r="G81" s="71">
        <v>48000</v>
      </c>
    </row>
    <row r="82" spans="1:7" x14ac:dyDescent="0.2">
      <c r="A82" s="50" t="s">
        <v>56</v>
      </c>
      <c r="B82" s="71">
        <v>9000</v>
      </c>
      <c r="F82" s="50" t="s">
        <v>56</v>
      </c>
      <c r="G82" s="71">
        <v>9000</v>
      </c>
    </row>
    <row r="83" spans="1:7" x14ac:dyDescent="0.2">
      <c r="A83" s="50" t="s">
        <v>57</v>
      </c>
      <c r="B83" s="71">
        <v>17000</v>
      </c>
      <c r="F83" s="50" t="s">
        <v>57</v>
      </c>
      <c r="G83" s="71">
        <v>19000</v>
      </c>
    </row>
    <row r="84" spans="1:7" x14ac:dyDescent="0.2">
      <c r="A84" s="50" t="s">
        <v>85</v>
      </c>
      <c r="B84" s="71">
        <v>3000</v>
      </c>
      <c r="F84" s="50" t="s">
        <v>85</v>
      </c>
      <c r="G84" s="71">
        <v>3000</v>
      </c>
    </row>
    <row r="85" spans="1:7" x14ac:dyDescent="0.2">
      <c r="A85" s="50" t="s">
        <v>71</v>
      </c>
      <c r="B85" s="71">
        <v>155000</v>
      </c>
      <c r="F85" s="50" t="s">
        <v>72</v>
      </c>
      <c r="G85" s="71">
        <v>160000</v>
      </c>
    </row>
    <row r="86" spans="1:7" x14ac:dyDescent="0.2">
      <c r="A86" s="50" t="s">
        <v>86</v>
      </c>
      <c r="B86" s="71">
        <v>30000</v>
      </c>
      <c r="F86" s="50" t="s">
        <v>86</v>
      </c>
      <c r="G86" s="71">
        <v>30000</v>
      </c>
    </row>
    <row r="87" spans="1:7" x14ac:dyDescent="0.2">
      <c r="A87" s="50" t="s">
        <v>58</v>
      </c>
      <c r="B87" s="71">
        <v>12000</v>
      </c>
      <c r="F87" s="50" t="s">
        <v>58</v>
      </c>
      <c r="G87" s="71">
        <v>13000</v>
      </c>
    </row>
    <row r="88" spans="1:7" ht="24.75" thickBot="1" x14ac:dyDescent="0.25">
      <c r="A88" s="114" t="s">
        <v>59</v>
      </c>
      <c r="B88" s="72">
        <v>60000</v>
      </c>
      <c r="F88" s="114" t="s">
        <v>59</v>
      </c>
      <c r="G88" s="72">
        <v>60000</v>
      </c>
    </row>
    <row r="89" spans="1:7" ht="13.5" thickBot="1" x14ac:dyDescent="0.25">
      <c r="A89" s="53" t="s">
        <v>44</v>
      </c>
      <c r="B89" s="73">
        <f>B73+B74+B76+B77</f>
        <v>944820</v>
      </c>
      <c r="F89" s="53" t="s">
        <v>44</v>
      </c>
      <c r="G89" s="73">
        <f>G73+G74+G76+G77</f>
        <v>956820</v>
      </c>
    </row>
    <row r="90" spans="1:7" ht="13.5" thickBot="1" x14ac:dyDescent="0.25">
      <c r="A90" s="58" t="s">
        <v>45</v>
      </c>
      <c r="B90" s="74">
        <f>B91+B92+B93</f>
        <v>7900000</v>
      </c>
      <c r="F90" s="58" t="s">
        <v>45</v>
      </c>
      <c r="G90" s="74">
        <f>G91+G92+G93</f>
        <v>8214000</v>
      </c>
    </row>
    <row r="91" spans="1:7" x14ac:dyDescent="0.2">
      <c r="A91" s="54" t="s">
        <v>87</v>
      </c>
      <c r="B91" s="75">
        <v>85000</v>
      </c>
      <c r="F91" s="54" t="s">
        <v>87</v>
      </c>
      <c r="G91" s="75">
        <v>87000</v>
      </c>
    </row>
    <row r="92" spans="1:7" x14ac:dyDescent="0.2">
      <c r="A92" s="55" t="s">
        <v>60</v>
      </c>
      <c r="B92" s="69">
        <v>77000</v>
      </c>
      <c r="F92" s="55" t="s">
        <v>60</v>
      </c>
      <c r="G92" s="69">
        <v>79000</v>
      </c>
    </row>
    <row r="93" spans="1:7" ht="13.5" thickBot="1" x14ac:dyDescent="0.25">
      <c r="A93" s="59" t="s">
        <v>61</v>
      </c>
      <c r="B93" s="76">
        <v>7738000</v>
      </c>
      <c r="F93" s="59" t="s">
        <v>61</v>
      </c>
      <c r="G93" s="76">
        <v>8048000</v>
      </c>
    </row>
    <row r="94" spans="1:7" ht="13.5" thickBot="1" x14ac:dyDescent="0.25">
      <c r="A94" s="60" t="s">
        <v>88</v>
      </c>
      <c r="B94" s="77">
        <v>16000</v>
      </c>
      <c r="F94" s="60" t="s">
        <v>88</v>
      </c>
      <c r="G94" s="77">
        <v>16000</v>
      </c>
    </row>
    <row r="95" spans="1:7" ht="13.5" thickBot="1" x14ac:dyDescent="0.25">
      <c r="A95" s="60" t="s">
        <v>89</v>
      </c>
      <c r="B95" s="77">
        <v>57000</v>
      </c>
      <c r="F95" s="60" t="s">
        <v>91</v>
      </c>
      <c r="G95" s="77">
        <v>57000</v>
      </c>
    </row>
    <row r="96" spans="1:7" ht="13.5" thickBot="1" x14ac:dyDescent="0.25">
      <c r="A96" s="60" t="s">
        <v>69</v>
      </c>
      <c r="B96" s="77">
        <v>30000</v>
      </c>
      <c r="F96" s="60" t="s">
        <v>73</v>
      </c>
      <c r="G96" s="77">
        <v>30000</v>
      </c>
    </row>
    <row r="97" spans="1:7" ht="13.5" thickBot="1" x14ac:dyDescent="0.25">
      <c r="A97" s="53" t="s">
        <v>46</v>
      </c>
      <c r="B97" s="78">
        <f>B90+SUM(B94:B96)</f>
        <v>8003000</v>
      </c>
      <c r="F97" s="53" t="s">
        <v>46</v>
      </c>
      <c r="G97" s="78">
        <f>SUM(G94:G96)+G90</f>
        <v>8317000</v>
      </c>
    </row>
    <row r="98" spans="1:7" ht="13.5" thickBot="1" x14ac:dyDescent="0.25">
      <c r="A98" s="58" t="s">
        <v>47</v>
      </c>
      <c r="B98" s="74">
        <v>0</v>
      </c>
      <c r="F98" s="58" t="s">
        <v>47</v>
      </c>
      <c r="G98" s="74">
        <v>0</v>
      </c>
    </row>
    <row r="99" spans="1:7" ht="13.5" thickBot="1" x14ac:dyDescent="0.25">
      <c r="A99" s="58" t="s">
        <v>48</v>
      </c>
      <c r="B99" s="74">
        <v>153660</v>
      </c>
      <c r="F99" s="58" t="s">
        <v>48</v>
      </c>
      <c r="G99" s="74">
        <v>153660</v>
      </c>
    </row>
    <row r="100" spans="1:7" ht="13.5" thickBot="1" x14ac:dyDescent="0.25">
      <c r="A100" s="48" t="s">
        <v>24</v>
      </c>
      <c r="B100" s="61">
        <f>B101</f>
        <v>340000</v>
      </c>
      <c r="F100" s="48" t="s">
        <v>24</v>
      </c>
      <c r="G100" s="61">
        <f>G101</f>
        <v>340000</v>
      </c>
    </row>
    <row r="101" spans="1:7" ht="13.5" thickBot="1" x14ac:dyDescent="0.25">
      <c r="A101" s="52" t="s">
        <v>77</v>
      </c>
      <c r="B101" s="79">
        <v>340000</v>
      </c>
      <c r="F101" s="52" t="s">
        <v>77</v>
      </c>
      <c r="G101" s="79">
        <v>340000</v>
      </c>
    </row>
    <row r="102" spans="1:7" ht="13.5" thickBot="1" x14ac:dyDescent="0.25">
      <c r="A102" s="53" t="s">
        <v>49</v>
      </c>
      <c r="B102" s="80">
        <f>SUM(B98:B100)</f>
        <v>493660</v>
      </c>
      <c r="F102" s="53" t="s">
        <v>49</v>
      </c>
      <c r="G102" s="80">
        <f>SUM(G98:G100)</f>
        <v>493660</v>
      </c>
    </row>
    <row r="103" spans="1:7" x14ac:dyDescent="0.2">
      <c r="B103" s="100"/>
      <c r="C103" s="100"/>
      <c r="D103" s="100">
        <f>SUM(D68+D72+D89+D97+D102)</f>
        <v>0</v>
      </c>
      <c r="E103" s="100"/>
      <c r="F103" s="100"/>
      <c r="G103" s="100"/>
    </row>
  </sheetData>
  <sheetProtection selectLockedCells="1" selectUnlockedCells="1"/>
  <mergeCells count="4">
    <mergeCell ref="A62:A63"/>
    <mergeCell ref="B62:B63"/>
    <mergeCell ref="F62:F63"/>
    <mergeCell ref="G62:G63"/>
  </mergeCells>
  <pageMargins left="0.78740157480314965" right="0.78740157480314965" top="0.78740157480314965" bottom="0.78740157480314965" header="0.51181102362204722" footer="0.51181102362204722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2020-12-30T10:15:48Z</cp:lastPrinted>
  <dcterms:created xsi:type="dcterms:W3CDTF">2020-10-19T12:31:54Z</dcterms:created>
  <dcterms:modified xsi:type="dcterms:W3CDTF">2020-12-30T10:23:58Z</dcterms:modified>
</cp:coreProperties>
</file>